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955" windowWidth="15195" windowHeight="7935" activeTab="0"/>
  </bookViews>
  <sheets>
    <sheet name="pertes" sheetId="1" r:id="rId1"/>
  </sheets>
  <definedNames/>
  <calcPr fullCalcOnLoad="1"/>
</workbook>
</file>

<file path=xl/sharedStrings.xml><?xml version="1.0" encoding="utf-8"?>
<sst xmlns="http://schemas.openxmlformats.org/spreadsheetml/2006/main" count="236" uniqueCount="233">
  <si>
    <t xml:space="preserve">  Ardennes</t>
  </si>
  <si>
    <t xml:space="preserve">  Ardèche</t>
  </si>
  <si>
    <t xml:space="preserve">  Aveyron</t>
  </si>
  <si>
    <t xml:space="preserve">  Allier</t>
  </si>
  <si>
    <t xml:space="preserve">  Nièvre</t>
  </si>
  <si>
    <t xml:space="preserve">  Nord</t>
  </si>
  <si>
    <t xml:space="preserve">  Meuse</t>
  </si>
  <si>
    <t xml:space="preserve">  Aisne</t>
  </si>
  <si>
    <t xml:space="preserve">  Marne</t>
  </si>
  <si>
    <t xml:space="preserve">  Alpes (hautes)</t>
  </si>
  <si>
    <t xml:space="preserve">  Alpes (basses)</t>
  </si>
  <si>
    <t xml:space="preserve">  Creuse</t>
  </si>
  <si>
    <t xml:space="preserve">  Lot</t>
  </si>
  <si>
    <t xml:space="preserve">  Ariège</t>
  </si>
  <si>
    <t xml:space="preserve">  Yonne</t>
  </si>
  <si>
    <t xml:space="preserve">  Indre</t>
  </si>
  <si>
    <t xml:space="preserve">  Jura</t>
  </si>
  <si>
    <t xml:space="preserve">  Ille et    Vilaine</t>
  </si>
  <si>
    <t xml:space="preserve">  Vaucluse</t>
  </si>
  <si>
    <t xml:space="preserve">  Côtes du Nord</t>
  </si>
  <si>
    <t xml:space="preserve">  Vienne</t>
  </si>
  <si>
    <t xml:space="preserve">  Ain</t>
  </si>
  <si>
    <t xml:space="preserve">  Eure et Loir</t>
  </si>
  <si>
    <t xml:space="preserve">  Savoie (Haute)</t>
  </si>
  <si>
    <t xml:space="preserve">  Marne (Haute)</t>
  </si>
  <si>
    <t xml:space="preserve">  Loiret</t>
  </si>
  <si>
    <t xml:space="preserve">  Pas de Calais</t>
  </si>
  <si>
    <t xml:space="preserve">  Loir et Cher</t>
  </si>
  <si>
    <t xml:space="preserve">  Charente Inférieure</t>
  </si>
  <si>
    <t xml:space="preserve">  Sarthe</t>
  </si>
  <si>
    <t xml:space="preserve">  Pyrénées (Basses)</t>
  </si>
  <si>
    <t xml:space="preserve">  Belfort (territoire de)</t>
  </si>
  <si>
    <t xml:space="preserve">  Puy de Dôme</t>
  </si>
  <si>
    <t xml:space="preserve">  Maine et Loire</t>
  </si>
  <si>
    <t xml:space="preserve">  Eure</t>
  </si>
  <si>
    <t xml:space="preserve">  Finistère</t>
  </si>
  <si>
    <t xml:space="preserve">  Oise</t>
  </si>
  <si>
    <t xml:space="preserve">  Morbihan</t>
  </si>
  <si>
    <t xml:space="preserve">  Isère</t>
  </si>
  <si>
    <t xml:space="preserve">  Aube</t>
  </si>
  <si>
    <t xml:space="preserve">  Doubs</t>
  </si>
  <si>
    <t xml:space="preserve">  Aude</t>
  </si>
  <si>
    <t xml:space="preserve">  Gard</t>
  </si>
  <si>
    <t xml:space="preserve">  Indre et Loire</t>
  </si>
  <si>
    <t xml:space="preserve">  Seine et Marne</t>
  </si>
  <si>
    <t xml:space="preserve">  Loire Inférieure</t>
  </si>
  <si>
    <t xml:space="preserve">  Calvados</t>
  </si>
  <si>
    <t xml:space="preserve">  Corse</t>
  </si>
  <si>
    <t xml:space="preserve">  Var</t>
  </si>
  <si>
    <t xml:space="preserve">  Gironde</t>
  </si>
  <si>
    <t xml:space="preserve">  Garonne (Haute)</t>
  </si>
  <si>
    <t xml:space="preserve">  Loire</t>
  </si>
  <si>
    <t xml:space="preserve">  Seine Inférieure</t>
  </si>
  <si>
    <t xml:space="preserve">  Alpes maritimes</t>
  </si>
  <si>
    <t xml:space="preserve">  Hérault</t>
  </si>
  <si>
    <t xml:space="preserve">  Pyrénées Orientales</t>
  </si>
  <si>
    <t xml:space="preserve">  Rhône</t>
  </si>
  <si>
    <t xml:space="preserve">  Bouches du Rhône</t>
  </si>
  <si>
    <t xml:space="preserve">  Seine et Oise</t>
  </si>
  <si>
    <t xml:space="preserve">  Somme</t>
  </si>
  <si>
    <t xml:space="preserve">  Tarn et  Garonne</t>
  </si>
  <si>
    <t xml:space="preserve">  Gers</t>
  </si>
  <si>
    <t xml:space="preserve">  Mayenne</t>
  </si>
  <si>
    <t xml:space="preserve">  Vosges</t>
  </si>
  <si>
    <t xml:space="preserve">  Corrèze</t>
  </si>
  <si>
    <t xml:space="preserve">  Loire ( Haute)</t>
  </si>
  <si>
    <t xml:space="preserve">  Saône ( Haute)</t>
  </si>
  <si>
    <t xml:space="preserve">  Lozère</t>
  </si>
  <si>
    <t xml:space="preserve">  Meurthe et    Moselle</t>
  </si>
  <si>
    <t xml:space="preserve">  Cantal</t>
  </si>
  <si>
    <t xml:space="preserve">  Manche</t>
  </si>
  <si>
    <t xml:space="preserve">  Orne</t>
  </si>
  <si>
    <t xml:space="preserve">  Lot et  Garonne</t>
  </si>
  <si>
    <t xml:space="preserve">  Pyrénées ( Hautes)</t>
  </si>
  <si>
    <t xml:space="preserve">  Cher</t>
  </si>
  <si>
    <t xml:space="preserve">  Drôme</t>
  </si>
  <si>
    <t xml:space="preserve">  Vendée</t>
  </si>
  <si>
    <t xml:space="preserve">  Dordogne</t>
  </si>
  <si>
    <t xml:space="preserve">  Savoie </t>
  </si>
  <si>
    <t xml:space="preserve">  Vienne (Haute)</t>
  </si>
  <si>
    <t xml:space="preserve">  Tarn</t>
  </si>
  <si>
    <t xml:space="preserve">  Charente</t>
  </si>
  <si>
    <t xml:space="preserve">  Landes</t>
  </si>
  <si>
    <t xml:space="preserve">  Côte-d'   Or</t>
  </si>
  <si>
    <t xml:space="preserve">  Saône et    Loire</t>
  </si>
  <si>
    <t xml:space="preserve">  Sèvres (   Deux-)</t>
  </si>
  <si>
    <t>1911Lég.</t>
  </si>
  <si>
    <t>1921Lég.</t>
  </si>
  <si>
    <t>1911Prés.</t>
  </si>
  <si>
    <t>1921Prés.</t>
  </si>
  <si>
    <t xml:space="preserve">  Seine </t>
  </si>
  <si>
    <t>total</t>
  </si>
  <si>
    <t>moselle</t>
  </si>
  <si>
    <t>bas rhin</t>
  </si>
  <si>
    <t>haut rhin</t>
  </si>
  <si>
    <t>total 1921</t>
  </si>
  <si>
    <t>impact expat</t>
  </si>
  <si>
    <t>étrangers
1911</t>
  </si>
  <si>
    <t>étrangers
1921</t>
  </si>
  <si>
    <t>né hors dépt
%% 1911</t>
  </si>
  <si>
    <t>né hors dépt
%% 1921</t>
  </si>
  <si>
    <t xml:space="preserve"> impat
1911</t>
  </si>
  <si>
    <t xml:space="preserve"> impat
1921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</si>
  <si>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</si>
  <si>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</si>
  <si>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</si>
  <si>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</si>
  <si>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</si>
  <si>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</si>
  <si>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</si>
  <si>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</si>
  <si>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</si>
  <si>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(1)</t>
  </si>
  <si>
    <t>(2)</t>
  </si>
  <si>
    <t>(3)</t>
  </si>
  <si>
    <t>(4)</t>
  </si>
  <si>
    <t>(6)</t>
  </si>
  <si>
    <t>(7)</t>
  </si>
  <si>
    <t>(8)</t>
  </si>
  <si>
    <t>(9)</t>
  </si>
  <si>
    <t>(5)=
(1-2)-(3-4)</t>
  </si>
  <si>
    <t>étrangers
%% 1921</t>
  </si>
  <si>
    <t>étrangers
%% 1911</t>
  </si>
  <si>
    <t>(11)=
(4-13)*7/%%</t>
  </si>
  <si>
    <t>(12)=
8*3/%%</t>
  </si>
  <si>
    <t>(13)=
9*4/%%</t>
  </si>
  <si>
    <t>(10)=
(3-12)*6/%%</t>
  </si>
  <si>
    <t>a</t>
  </si>
  <si>
    <r>
      <t>k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= </t>
    </r>
    <r>
      <rPr>
        <sz val="8"/>
        <rFont val="Arial"/>
        <family val="0"/>
      </rPr>
      <t>∑</t>
    </r>
    <r>
      <rPr>
        <sz val="6"/>
        <rFont val="Arial"/>
        <family val="2"/>
      </rPr>
      <t>[a:j]</t>
    </r>
  </si>
  <si>
    <t>solde naturel
1911</t>
  </si>
  <si>
    <t>solde naturel
1912</t>
  </si>
  <si>
    <t>solde naturel
1913</t>
  </si>
  <si>
    <t>solde naturel
1914</t>
  </si>
  <si>
    <t>solde naturel
1915</t>
  </si>
  <si>
    <t>solde naturel
1916</t>
  </si>
  <si>
    <t>solde naturel
1917</t>
  </si>
  <si>
    <t>solde naturel
1918</t>
  </si>
  <si>
    <t>solde naturel
1919</t>
  </si>
  <si>
    <t>solde naturel
1920</t>
  </si>
  <si>
    <t>total
solde naturel</t>
  </si>
  <si>
    <t>Pop théorique
1921</t>
  </si>
  <si>
    <t>l=3+(11-10)+(9-8)+(5)+k</t>
  </si>
  <si>
    <t>Pop
réelle
1921</t>
  </si>
  <si>
    <t>Pop
manquante</t>
  </si>
  <si>
    <t>ain</t>
  </si>
  <si>
    <t>aisne</t>
  </si>
  <si>
    <t>allier</t>
  </si>
  <si>
    <t>alpes (basses)</t>
  </si>
  <si>
    <t>alpes (hautes)</t>
  </si>
  <si>
    <t>alpes maritimes</t>
  </si>
  <si>
    <t>ardèche</t>
  </si>
  <si>
    <t>ardennes</t>
  </si>
  <si>
    <t>ariège</t>
  </si>
  <si>
    <t>aube</t>
  </si>
  <si>
    <t>aude</t>
  </si>
  <si>
    <t>aveyron</t>
  </si>
  <si>
    <t>belfort (terr. De)</t>
  </si>
  <si>
    <t>bouches du rhône</t>
  </si>
  <si>
    <t>calvados</t>
  </si>
  <si>
    <t>cantal</t>
  </si>
  <si>
    <t>charente</t>
  </si>
  <si>
    <t>charente inférieure</t>
  </si>
  <si>
    <t>cher</t>
  </si>
  <si>
    <t>correze</t>
  </si>
  <si>
    <t>corse</t>
  </si>
  <si>
    <t>cote d'or</t>
  </si>
  <si>
    <t>cotes du nord</t>
  </si>
  <si>
    <t>creuse</t>
  </si>
  <si>
    <t>dordogne</t>
  </si>
  <si>
    <t>doubs</t>
  </si>
  <si>
    <t>drôme</t>
  </si>
  <si>
    <t>eure</t>
  </si>
  <si>
    <t>eure et loir</t>
  </si>
  <si>
    <t>finistère</t>
  </si>
  <si>
    <t>gard</t>
  </si>
  <si>
    <t>garonne (haute)</t>
  </si>
  <si>
    <t>gers</t>
  </si>
  <si>
    <t>gironde</t>
  </si>
  <si>
    <t>hérault</t>
  </si>
  <si>
    <t>ille et vilaine</t>
  </si>
  <si>
    <t>indre</t>
  </si>
  <si>
    <t>indre et loire</t>
  </si>
  <si>
    <t>isère</t>
  </si>
  <si>
    <t>jura</t>
  </si>
  <si>
    <t>landes</t>
  </si>
  <si>
    <t>loir et cher</t>
  </si>
  <si>
    <t>loire</t>
  </si>
  <si>
    <t>loire (haute)</t>
  </si>
  <si>
    <t>loire inférieure</t>
  </si>
  <si>
    <t>loiret</t>
  </si>
  <si>
    <t>lot</t>
  </si>
  <si>
    <t>lot et garonne</t>
  </si>
  <si>
    <t>lozère</t>
  </si>
  <si>
    <t>maine et loire</t>
  </si>
  <si>
    <t>manche</t>
  </si>
  <si>
    <t>marne</t>
  </si>
  <si>
    <t>marne (haute)</t>
  </si>
  <si>
    <t>mayenne</t>
  </si>
  <si>
    <t>meurthe et moselle</t>
  </si>
  <si>
    <t>meuse</t>
  </si>
  <si>
    <t>morbihan</t>
  </si>
  <si>
    <t>nièvre</t>
  </si>
  <si>
    <t>nord</t>
  </si>
  <si>
    <t>oise</t>
  </si>
  <si>
    <t>orne</t>
  </si>
  <si>
    <t>pas de calais</t>
  </si>
  <si>
    <t>puy de dôme</t>
  </si>
  <si>
    <t>pyrénées (basses)</t>
  </si>
  <si>
    <t>pyrénées (hautes)</t>
  </si>
  <si>
    <t>pyrénées orientales</t>
  </si>
  <si>
    <t>rhône</t>
  </si>
  <si>
    <t>saone (haute)</t>
  </si>
  <si>
    <t>saone et loire</t>
  </si>
  <si>
    <t>sarthe</t>
  </si>
  <si>
    <t>savoie</t>
  </si>
  <si>
    <t>savoir (haute)</t>
  </si>
  <si>
    <t>seine</t>
  </si>
  <si>
    <t>seine et marne</t>
  </si>
  <si>
    <t>seine et oise</t>
  </si>
  <si>
    <t>seine inférieure</t>
  </si>
  <si>
    <t>sèvres (deux)</t>
  </si>
  <si>
    <t>somme</t>
  </si>
  <si>
    <t>tarn</t>
  </si>
  <si>
    <t>tarn et garonne</t>
  </si>
  <si>
    <t>var</t>
  </si>
  <si>
    <t>vaucluse</t>
  </si>
  <si>
    <t>vendée</t>
  </si>
  <si>
    <t>vienne</t>
  </si>
  <si>
    <t>vienne (haute)</t>
  </si>
  <si>
    <t>vosges</t>
  </si>
  <si>
    <t>yonne</t>
  </si>
  <si>
    <t>i-e 1921_26</t>
  </si>
  <si>
    <t>i-e 1906_11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</si>
</sst>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#,##0.000000"/>
    <numFmt numFmtId="167" formatCode="#,##0.0000"/>
    <numFmt numFmtId="168" formatCode="#,##0.00000"/>
  </numFmts>
  <fonts count="9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quotePrefix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quotePrefix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6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7" sqref="Z7"/>
    </sheetView>
  </sheetViews>
  <sheetFormatPr defaultColWidth="11.421875" defaultRowHeight="12.75"/>
  <cols>
    <col min="1" max="1" width="16.7109375" style="2" customWidth="1"/>
    <col min="2" max="3" width="9.28125" style="12" customWidth="1"/>
    <col min="4" max="4" width="8.7109375" style="12" customWidth="1"/>
    <col min="5" max="10" width="9.28125" style="12" customWidth="1"/>
    <col min="11" max="11" width="9.7109375" style="12" customWidth="1"/>
    <col min="12" max="12" width="9.421875" style="12" customWidth="1"/>
    <col min="13" max="13" width="7.8515625" style="12" bestFit="1" customWidth="1"/>
    <col min="14" max="14" width="8.00390625" style="12" bestFit="1" customWidth="1"/>
    <col min="15" max="17" width="10.00390625" style="12" bestFit="1" customWidth="1"/>
    <col min="18" max="24" width="10.00390625" style="13" bestFit="1" customWidth="1"/>
    <col min="25" max="25" width="10.00390625" style="12" bestFit="1" customWidth="1"/>
    <col min="26" max="26" width="11.421875" style="12" bestFit="1" customWidth="1"/>
    <col min="27" max="27" width="8.7109375" style="12" bestFit="1" customWidth="1"/>
    <col min="28" max="28" width="8.57421875" style="13" bestFit="1" customWidth="1"/>
    <col min="29" max="29" width="5.421875" style="28" bestFit="1" customWidth="1"/>
    <col min="30" max="30" width="11.421875" style="2" customWidth="1"/>
    <col min="31" max="31" width="8.00390625" style="2" customWidth="1"/>
    <col min="32" max="32" width="7.28125" style="2" customWidth="1"/>
    <col min="33" max="16384" width="11.421875" style="2" customWidth="1"/>
  </cols>
  <sheetData>
    <row r="1" spans="1:29" s="1" customFormat="1" ht="36" customHeight="1">
      <c r="A1" s="3"/>
      <c r="B1" s="7" t="s">
        <v>86</v>
      </c>
      <c r="C1" s="7" t="s">
        <v>87</v>
      </c>
      <c r="D1" s="7" t="s">
        <v>88</v>
      </c>
      <c r="E1" s="7" t="s">
        <v>89</v>
      </c>
      <c r="F1" s="7" t="s">
        <v>96</v>
      </c>
      <c r="G1" s="8" t="s">
        <v>99</v>
      </c>
      <c r="H1" s="8" t="s">
        <v>100</v>
      </c>
      <c r="I1" s="8" t="s">
        <v>122</v>
      </c>
      <c r="J1" s="8" t="s">
        <v>121</v>
      </c>
      <c r="K1" s="8" t="s">
        <v>101</v>
      </c>
      <c r="L1" s="8" t="s">
        <v>102</v>
      </c>
      <c r="M1" s="8" t="s">
        <v>97</v>
      </c>
      <c r="N1" s="8" t="s">
        <v>98</v>
      </c>
      <c r="O1" s="8" t="s">
        <v>129</v>
      </c>
      <c r="P1" s="8" t="s">
        <v>130</v>
      </c>
      <c r="Q1" s="8" t="s">
        <v>131</v>
      </c>
      <c r="R1" s="8" t="s">
        <v>132</v>
      </c>
      <c r="S1" s="8" t="s">
        <v>133</v>
      </c>
      <c r="T1" s="8" t="s">
        <v>134</v>
      </c>
      <c r="U1" s="8" t="s">
        <v>135</v>
      </c>
      <c r="V1" s="8" t="s">
        <v>136</v>
      </c>
      <c r="W1" s="8" t="s">
        <v>137</v>
      </c>
      <c r="X1" s="8" t="s">
        <v>138</v>
      </c>
      <c r="Y1" s="8" t="s">
        <v>139</v>
      </c>
      <c r="Z1" s="8" t="s">
        <v>140</v>
      </c>
      <c r="AA1" s="8" t="s">
        <v>142</v>
      </c>
      <c r="AB1" s="8" t="s">
        <v>143</v>
      </c>
      <c r="AC1" s="3"/>
    </row>
    <row r="2" spans="1:32" s="17" customFormat="1" ht="36" customHeight="1">
      <c r="A2" s="14"/>
      <c r="B2" s="15" t="s">
        <v>112</v>
      </c>
      <c r="C2" s="15" t="s">
        <v>113</v>
      </c>
      <c r="D2" s="15" t="s">
        <v>114</v>
      </c>
      <c r="E2" s="15" t="s">
        <v>115</v>
      </c>
      <c r="F2" s="18" t="s">
        <v>120</v>
      </c>
      <c r="G2" s="15" t="s">
        <v>116</v>
      </c>
      <c r="H2" s="15" t="s">
        <v>117</v>
      </c>
      <c r="I2" s="15" t="s">
        <v>118</v>
      </c>
      <c r="J2" s="15" t="s">
        <v>119</v>
      </c>
      <c r="K2" s="18" t="s">
        <v>126</v>
      </c>
      <c r="L2" s="18" t="s">
        <v>123</v>
      </c>
      <c r="M2" s="18" t="s">
        <v>124</v>
      </c>
      <c r="N2" s="18" t="s">
        <v>125</v>
      </c>
      <c r="O2" s="14" t="s">
        <v>127</v>
      </c>
      <c r="P2" s="14" t="s">
        <v>103</v>
      </c>
      <c r="Q2" s="14" t="s">
        <v>104</v>
      </c>
      <c r="R2" s="16" t="s">
        <v>105</v>
      </c>
      <c r="S2" s="16" t="s">
        <v>106</v>
      </c>
      <c r="T2" s="16" t="s">
        <v>107</v>
      </c>
      <c r="U2" s="16" t="s">
        <v>108</v>
      </c>
      <c r="V2" s="16" t="s">
        <v>109</v>
      </c>
      <c r="W2" s="16" t="s">
        <v>110</v>
      </c>
      <c r="X2" s="16" t="s">
        <v>111</v>
      </c>
      <c r="Y2" s="16" t="s">
        <v>128</v>
      </c>
      <c r="Z2" s="16" t="s">
        <v>141</v>
      </c>
      <c r="AA2" s="16"/>
      <c r="AB2" s="16"/>
      <c r="AC2" s="14"/>
      <c r="AE2" s="17" t="s">
        <v>232</v>
      </c>
      <c r="AF2" s="17" t="s">
        <v>231</v>
      </c>
    </row>
    <row r="3" spans="1:32" ht="11.25">
      <c r="A3" s="4" t="s">
        <v>21</v>
      </c>
      <c r="B3" s="9">
        <v>342482</v>
      </c>
      <c r="C3" s="9">
        <v>315757</v>
      </c>
      <c r="D3" s="9">
        <v>339627</v>
      </c>
      <c r="E3" s="9">
        <v>311153</v>
      </c>
      <c r="F3" s="9">
        <f>(B3-D3)-(C3-E3)</f>
        <v>-1749</v>
      </c>
      <c r="G3" s="9">
        <v>1596</v>
      </c>
      <c r="H3" s="9">
        <v>1736</v>
      </c>
      <c r="I3" s="9">
        <v>182</v>
      </c>
      <c r="J3" s="9">
        <v>231</v>
      </c>
      <c r="K3" s="9">
        <f>(D3-M3)*G3/10000</f>
        <v>53217.947860559994</v>
      </c>
      <c r="L3" s="9">
        <f>(E3-N3)*H3/10000</f>
        <v>52768.387485520005</v>
      </c>
      <c r="M3" s="9">
        <f>I3*D3/10000</f>
        <v>6181.2114</v>
      </c>
      <c r="N3" s="9">
        <f>J3*E3/10000</f>
        <v>7187.6343</v>
      </c>
      <c r="O3" s="9">
        <v>-700</v>
      </c>
      <c r="P3" s="9">
        <v>244</v>
      </c>
      <c r="Q3" s="9">
        <v>-118</v>
      </c>
      <c r="R3" s="29">
        <v>-347</v>
      </c>
      <c r="S3" s="30">
        <v>-2733</v>
      </c>
      <c r="T3" s="30">
        <v>-2897</v>
      </c>
      <c r="U3" s="30">
        <v>-2812</v>
      </c>
      <c r="V3" s="30">
        <v>-3345</v>
      </c>
      <c r="W3" s="30">
        <v>-2490</v>
      </c>
      <c r="X3" s="30">
        <v>603</v>
      </c>
      <c r="Y3" s="9">
        <f>SUM(O3:X3)</f>
        <v>-14595</v>
      </c>
      <c r="Z3" s="10">
        <f>$D3+($L3-$K3)+($N3-$M3)+$F3+$Y3</f>
        <v>323839.86252496</v>
      </c>
      <c r="AA3" s="10">
        <f>E3</f>
        <v>311153</v>
      </c>
      <c r="AB3" s="11">
        <f>Z3-AA3</f>
        <v>12686.862524960015</v>
      </c>
      <c r="AC3" s="26">
        <f>AB3/D3</f>
        <v>0.037355282486257024</v>
      </c>
      <c r="AD3" s="41" t="s">
        <v>144</v>
      </c>
      <c r="AE3" s="41">
        <v>-1000</v>
      </c>
      <c r="AF3" s="41">
        <v>1200</v>
      </c>
    </row>
    <row r="4" spans="1:32" ht="11.25">
      <c r="A4" s="4" t="s">
        <v>7</v>
      </c>
      <c r="B4" s="9">
        <v>530226</v>
      </c>
      <c r="C4" s="9">
        <v>421515</v>
      </c>
      <c r="D4" s="9">
        <v>526788</v>
      </c>
      <c r="E4" s="9">
        <v>418348</v>
      </c>
      <c r="F4" s="9">
        <f aca="true" t="shared" si="0" ref="F4:F67">(B4-D4)-(C4-E4)</f>
        <v>271</v>
      </c>
      <c r="G4" s="9">
        <v>1797</v>
      </c>
      <c r="H4" s="9">
        <v>2297</v>
      </c>
      <c r="I4" s="9">
        <v>139</v>
      </c>
      <c r="J4" s="9">
        <v>462</v>
      </c>
      <c r="K4" s="9">
        <f aca="true" t="shared" si="1" ref="K4:K22">(D4-M4)*G4/10000</f>
        <v>93347.97672996</v>
      </c>
      <c r="L4" s="9">
        <f aca="true" t="shared" si="2" ref="L4:L22">(E4-N4)*H4/10000</f>
        <v>91654.96805528001</v>
      </c>
      <c r="M4" s="9">
        <f aca="true" t="shared" si="3" ref="M4:M22">I4*D4/10000</f>
        <v>7322.3532</v>
      </c>
      <c r="N4" s="9">
        <f aca="true" t="shared" si="4" ref="N4:N22">J4*E4/10000</f>
        <v>19327.6776</v>
      </c>
      <c r="O4" s="9">
        <v>-661</v>
      </c>
      <c r="P4" s="9">
        <v>835</v>
      </c>
      <c r="Q4" s="9">
        <v>711</v>
      </c>
      <c r="R4" s="36"/>
      <c r="S4" s="37"/>
      <c r="T4" s="37"/>
      <c r="U4" s="37"/>
      <c r="V4" s="37"/>
      <c r="W4" s="37"/>
      <c r="X4" s="30">
        <v>3732</v>
      </c>
      <c r="Y4" s="9">
        <f aca="true" t="shared" si="5" ref="Y4:Y68">SUM(O4:X4)</f>
        <v>4617</v>
      </c>
      <c r="Z4" s="10">
        <f aca="true" t="shared" si="6" ref="Z4:Z22">D4+(L4-K4)+(N4-M4)+F4+Y4</f>
        <v>541988.31572532</v>
      </c>
      <c r="AA4" s="10">
        <f aca="true" t="shared" si="7" ref="AA4:AA67">E4</f>
        <v>418348</v>
      </c>
      <c r="AB4" s="11">
        <f aca="true" t="shared" si="8" ref="AB4:AB67">Z4-AA4</f>
        <v>123640.31572532002</v>
      </c>
      <c r="AC4" s="26">
        <f aca="true" t="shared" si="9" ref="AC4:AC67">AB4/D4</f>
        <v>0.23470602163549667</v>
      </c>
      <c r="AD4" s="41" t="s">
        <v>145</v>
      </c>
      <c r="AE4" s="41">
        <v>-7800</v>
      </c>
      <c r="AF4" s="41">
        <v>47200</v>
      </c>
    </row>
    <row r="5" spans="1:32" ht="11.25">
      <c r="A5" s="4" t="s">
        <v>3</v>
      </c>
      <c r="B5" s="9">
        <v>406291</v>
      </c>
      <c r="C5" s="9">
        <v>370950</v>
      </c>
      <c r="D5" s="9">
        <v>405288</v>
      </c>
      <c r="E5" s="9">
        <v>368341</v>
      </c>
      <c r="F5" s="9">
        <f t="shared" si="0"/>
        <v>-1606</v>
      </c>
      <c r="G5" s="9">
        <v>1448</v>
      </c>
      <c r="H5" s="9">
        <v>1712</v>
      </c>
      <c r="I5" s="9">
        <v>18</v>
      </c>
      <c r="J5" s="9">
        <v>48</v>
      </c>
      <c r="K5" s="9">
        <f t="shared" si="1"/>
        <v>58580.06813568</v>
      </c>
      <c r="L5" s="9">
        <f t="shared" si="2"/>
        <v>62757.29129984</v>
      </c>
      <c r="M5" s="9">
        <f t="shared" si="3"/>
        <v>729.5184</v>
      </c>
      <c r="N5" s="9">
        <f t="shared" si="4"/>
        <v>1768.0368</v>
      </c>
      <c r="O5" s="9">
        <v>-1113</v>
      </c>
      <c r="P5" s="9">
        <v>12</v>
      </c>
      <c r="Q5" s="9">
        <v>-266</v>
      </c>
      <c r="R5" s="29">
        <v>-855</v>
      </c>
      <c r="S5" s="30">
        <v>-2995</v>
      </c>
      <c r="T5" s="30">
        <v>-3741</v>
      </c>
      <c r="U5" s="30">
        <v>-3917</v>
      </c>
      <c r="V5" s="30">
        <v>-4152</v>
      </c>
      <c r="W5" s="30">
        <v>-3847</v>
      </c>
      <c r="X5" s="30">
        <v>-473</v>
      </c>
      <c r="Y5" s="9">
        <f t="shared" si="5"/>
        <v>-21347</v>
      </c>
      <c r="Z5" s="10">
        <f t="shared" si="6"/>
        <v>387550.74156416</v>
      </c>
      <c r="AA5" s="10">
        <f t="shared" si="7"/>
        <v>368341</v>
      </c>
      <c r="AB5" s="11">
        <f t="shared" si="8"/>
        <v>19209.74156415998</v>
      </c>
      <c r="AC5" s="26">
        <f t="shared" si="9"/>
        <v>0.04739775558161105</v>
      </c>
      <c r="AD5" s="41" t="s">
        <v>146</v>
      </c>
      <c r="AE5" s="41">
        <v>-11500</v>
      </c>
      <c r="AF5" s="41">
        <v>3500</v>
      </c>
    </row>
    <row r="6" spans="1:32" ht="11.25">
      <c r="A6" s="4" t="s">
        <v>10</v>
      </c>
      <c r="B6" s="9">
        <v>107231</v>
      </c>
      <c r="C6" s="9">
        <v>91882</v>
      </c>
      <c r="D6" s="9">
        <v>103969</v>
      </c>
      <c r="E6" s="9">
        <v>89419</v>
      </c>
      <c r="F6" s="9">
        <f t="shared" si="0"/>
        <v>799</v>
      </c>
      <c r="G6" s="9">
        <v>1270</v>
      </c>
      <c r="H6" s="9">
        <v>1287</v>
      </c>
      <c r="I6" s="9">
        <v>328</v>
      </c>
      <c r="J6" s="9">
        <v>549</v>
      </c>
      <c r="K6" s="9">
        <f t="shared" si="1"/>
        <v>12770.969733599999</v>
      </c>
      <c r="L6" s="9">
        <f t="shared" si="2"/>
        <v>10876.42373103</v>
      </c>
      <c r="M6" s="9">
        <f t="shared" si="3"/>
        <v>3410.1832</v>
      </c>
      <c r="N6" s="9">
        <f t="shared" si="4"/>
        <v>4909.1031</v>
      </c>
      <c r="O6" s="9">
        <v>-605</v>
      </c>
      <c r="P6" s="9">
        <v>-139</v>
      </c>
      <c r="Q6" s="9">
        <v>-166</v>
      </c>
      <c r="R6" s="29">
        <v>-276</v>
      </c>
      <c r="S6" s="30">
        <v>-990</v>
      </c>
      <c r="T6" s="30">
        <v>-1013</v>
      </c>
      <c r="U6" s="30">
        <v>-894</v>
      </c>
      <c r="V6" s="30">
        <v>-1114</v>
      </c>
      <c r="W6" s="30">
        <v>-1120</v>
      </c>
      <c r="X6" s="30">
        <v>-41</v>
      </c>
      <c r="Y6" s="9">
        <f t="shared" si="5"/>
        <v>-6358</v>
      </c>
      <c r="Z6" s="10">
        <f t="shared" si="6"/>
        <v>98014.37389742999</v>
      </c>
      <c r="AA6" s="10">
        <f t="shared" si="7"/>
        <v>89419</v>
      </c>
      <c r="AB6" s="11">
        <f t="shared" si="8"/>
        <v>8595.373897429992</v>
      </c>
      <c r="AC6" s="26">
        <f t="shared" si="9"/>
        <v>0.0826724686919177</v>
      </c>
      <c r="AD6" s="41" t="s">
        <v>147</v>
      </c>
      <c r="AE6" s="41">
        <v>-4600</v>
      </c>
      <c r="AF6" s="41">
        <v>-2400</v>
      </c>
    </row>
    <row r="7" spans="1:32" ht="11.25">
      <c r="A7" s="4" t="s">
        <v>9</v>
      </c>
      <c r="B7" s="9">
        <v>105083</v>
      </c>
      <c r="C7" s="9">
        <v>89275</v>
      </c>
      <c r="D7" s="9">
        <v>102203</v>
      </c>
      <c r="E7" s="9">
        <v>86488</v>
      </c>
      <c r="F7" s="9">
        <f t="shared" si="0"/>
        <v>93</v>
      </c>
      <c r="G7" s="9">
        <v>1409</v>
      </c>
      <c r="H7" s="9">
        <v>1098</v>
      </c>
      <c r="I7" s="9">
        <v>212</v>
      </c>
      <c r="J7" s="9">
        <v>258</v>
      </c>
      <c r="K7" s="9">
        <f t="shared" si="1"/>
        <v>14095.11416276</v>
      </c>
      <c r="L7" s="9">
        <f t="shared" si="2"/>
        <v>9251.37573408</v>
      </c>
      <c r="M7" s="9">
        <f t="shared" si="3"/>
        <v>2166.7036</v>
      </c>
      <c r="N7" s="9">
        <f t="shared" si="4"/>
        <v>2231.3904</v>
      </c>
      <c r="O7" s="9">
        <v>-229</v>
      </c>
      <c r="P7" s="9">
        <v>260</v>
      </c>
      <c r="Q7" s="9">
        <v>23</v>
      </c>
      <c r="R7" s="29">
        <v>143</v>
      </c>
      <c r="S7" s="30">
        <v>-509</v>
      </c>
      <c r="T7" s="30">
        <v>-509</v>
      </c>
      <c r="U7" s="30">
        <v>-445</v>
      </c>
      <c r="V7" s="30">
        <v>-1061</v>
      </c>
      <c r="W7" s="30">
        <v>-602</v>
      </c>
      <c r="X7" s="30">
        <v>381</v>
      </c>
      <c r="Y7" s="9">
        <f t="shared" si="5"/>
        <v>-2548</v>
      </c>
      <c r="Z7" s="10">
        <f t="shared" si="6"/>
        <v>94968.94837132</v>
      </c>
      <c r="AA7" s="10">
        <f t="shared" si="7"/>
        <v>86488</v>
      </c>
      <c r="AB7" s="11">
        <f t="shared" si="8"/>
        <v>8480.948371320002</v>
      </c>
      <c r="AC7" s="26">
        <f t="shared" si="9"/>
        <v>0.08298140339637781</v>
      </c>
      <c r="AD7" s="41" t="s">
        <v>148</v>
      </c>
      <c r="AE7" s="41">
        <v>-2900</v>
      </c>
      <c r="AF7" s="41">
        <v>-2400</v>
      </c>
    </row>
    <row r="8" spans="1:32" ht="11.25">
      <c r="A8" s="4" t="s">
        <v>53</v>
      </c>
      <c r="B8" s="9">
        <v>356338</v>
      </c>
      <c r="C8" s="9">
        <v>357759</v>
      </c>
      <c r="D8" s="9">
        <v>400672</v>
      </c>
      <c r="E8" s="9">
        <v>384625</v>
      </c>
      <c r="F8" s="9">
        <f t="shared" si="0"/>
        <v>-17468</v>
      </c>
      <c r="G8" s="9">
        <v>2895</v>
      </c>
      <c r="H8" s="9">
        <v>3114</v>
      </c>
      <c r="I8" s="9">
        <v>2965</v>
      </c>
      <c r="J8" s="9">
        <v>2591</v>
      </c>
      <c r="K8" s="9">
        <f t="shared" si="1"/>
        <v>81602.161704</v>
      </c>
      <c r="L8" s="9">
        <f t="shared" si="2"/>
        <v>88739.2415025</v>
      </c>
      <c r="M8" s="9">
        <f t="shared" si="3"/>
        <v>118799.248</v>
      </c>
      <c r="N8" s="9">
        <f t="shared" si="4"/>
        <v>99656.3375</v>
      </c>
      <c r="O8" s="9">
        <v>248</v>
      </c>
      <c r="P8" s="9">
        <v>1176</v>
      </c>
      <c r="Q8" s="9">
        <v>884</v>
      </c>
      <c r="R8" s="29">
        <v>737</v>
      </c>
      <c r="S8" s="30">
        <v>-1684</v>
      </c>
      <c r="T8" s="30">
        <v>-2346</v>
      </c>
      <c r="U8" s="30">
        <v>-2877</v>
      </c>
      <c r="V8" s="30">
        <v>-4841</v>
      </c>
      <c r="W8" s="30">
        <v>-3243</v>
      </c>
      <c r="X8" s="30">
        <v>273</v>
      </c>
      <c r="Y8" s="9">
        <f t="shared" si="5"/>
        <v>-11673</v>
      </c>
      <c r="Z8" s="10">
        <f t="shared" si="6"/>
        <v>359525.1692985</v>
      </c>
      <c r="AA8" s="10">
        <f t="shared" si="7"/>
        <v>384625</v>
      </c>
      <c r="AB8" s="11">
        <f t="shared" si="8"/>
        <v>-25099.830701500003</v>
      </c>
      <c r="AC8" s="26">
        <f t="shared" si="9"/>
        <v>-0.06264433427217275</v>
      </c>
      <c r="AD8" s="41" t="s">
        <v>149</v>
      </c>
      <c r="AE8" s="41">
        <v>19900</v>
      </c>
      <c r="AF8" s="41">
        <v>77900</v>
      </c>
    </row>
    <row r="9" spans="1:32" ht="11.25">
      <c r="A9" s="4" t="s">
        <v>1</v>
      </c>
      <c r="B9" s="9">
        <v>331801</v>
      </c>
      <c r="C9" s="9">
        <v>294308</v>
      </c>
      <c r="D9" s="9">
        <v>327580</v>
      </c>
      <c r="E9" s="9">
        <v>289323</v>
      </c>
      <c r="F9" s="9">
        <f t="shared" si="0"/>
        <v>-764</v>
      </c>
      <c r="G9" s="9">
        <v>928</v>
      </c>
      <c r="H9" s="9">
        <v>1099</v>
      </c>
      <c r="I9" s="9">
        <v>21</v>
      </c>
      <c r="J9" s="9">
        <v>39</v>
      </c>
      <c r="K9" s="9">
        <f t="shared" si="1"/>
        <v>30335.5852096</v>
      </c>
      <c r="L9" s="9">
        <f t="shared" si="2"/>
        <v>31672.590968970002</v>
      </c>
      <c r="M9" s="9">
        <f t="shared" si="3"/>
        <v>687.918</v>
      </c>
      <c r="N9" s="9">
        <f t="shared" si="4"/>
        <v>1128.3597</v>
      </c>
      <c r="O9" s="9">
        <v>-982</v>
      </c>
      <c r="P9" s="9">
        <v>575</v>
      </c>
      <c r="Q9" s="9">
        <v>722</v>
      </c>
      <c r="R9" s="29">
        <v>117</v>
      </c>
      <c r="S9" s="30">
        <v>-2247</v>
      </c>
      <c r="T9" s="30">
        <v>-2728</v>
      </c>
      <c r="U9" s="30">
        <v>-2551</v>
      </c>
      <c r="V9" s="30">
        <v>-4254</v>
      </c>
      <c r="W9" s="30">
        <v>-2573</v>
      </c>
      <c r="X9" s="30">
        <v>289</v>
      </c>
      <c r="Y9" s="9">
        <f t="shared" si="5"/>
        <v>-13632</v>
      </c>
      <c r="Z9" s="10">
        <f t="shared" si="6"/>
        <v>314961.44745937</v>
      </c>
      <c r="AA9" s="10">
        <f t="shared" si="7"/>
        <v>289323</v>
      </c>
      <c r="AB9" s="11">
        <f t="shared" si="8"/>
        <v>25638.447459370014</v>
      </c>
      <c r="AC9" s="26">
        <f t="shared" si="9"/>
        <v>0.07826621728850972</v>
      </c>
      <c r="AD9" s="41" t="s">
        <v>150</v>
      </c>
      <c r="AE9" s="41">
        <v>-14200</v>
      </c>
      <c r="AF9" s="41">
        <v>-7000</v>
      </c>
    </row>
    <row r="10" spans="1:32" ht="11.25">
      <c r="A10" s="4" t="s">
        <v>0</v>
      </c>
      <c r="B10" s="9">
        <v>318896</v>
      </c>
      <c r="C10" s="9">
        <v>277811</v>
      </c>
      <c r="D10" s="9">
        <v>316825</v>
      </c>
      <c r="E10" s="9">
        <v>275613</v>
      </c>
      <c r="F10" s="9">
        <f t="shared" si="0"/>
        <v>-127</v>
      </c>
      <c r="G10" s="9">
        <v>1496</v>
      </c>
      <c r="H10" s="9">
        <v>1927</v>
      </c>
      <c r="I10" s="9">
        <v>631</v>
      </c>
      <c r="J10" s="9">
        <v>786</v>
      </c>
      <c r="K10" s="9">
        <f t="shared" si="1"/>
        <v>44406.268038</v>
      </c>
      <c r="L10" s="9">
        <f t="shared" si="2"/>
        <v>48936.12996714</v>
      </c>
      <c r="M10" s="9">
        <f t="shared" si="3"/>
        <v>19991.6575</v>
      </c>
      <c r="N10" s="9">
        <f t="shared" si="4"/>
        <v>21663.1818</v>
      </c>
      <c r="O10" s="9">
        <v>-50</v>
      </c>
      <c r="P10" s="9">
        <v>704</v>
      </c>
      <c r="Q10" s="9">
        <v>442</v>
      </c>
      <c r="R10" s="36"/>
      <c r="S10" s="37"/>
      <c r="T10" s="37"/>
      <c r="U10" s="37"/>
      <c r="V10" s="37"/>
      <c r="W10" s="37"/>
      <c r="X10" s="30">
        <v>1791</v>
      </c>
      <c r="Y10" s="9">
        <f t="shared" si="5"/>
        <v>2887</v>
      </c>
      <c r="Z10" s="10">
        <f t="shared" si="6"/>
        <v>325786.38622914</v>
      </c>
      <c r="AA10" s="10">
        <f t="shared" si="7"/>
        <v>275613</v>
      </c>
      <c r="AB10" s="11">
        <f t="shared" si="8"/>
        <v>50173.386229139986</v>
      </c>
      <c r="AC10" s="26">
        <f t="shared" si="9"/>
        <v>0.15836309075716873</v>
      </c>
      <c r="AD10" s="41" t="s">
        <v>151</v>
      </c>
      <c r="AE10" s="41">
        <v>300</v>
      </c>
      <c r="AF10" s="41">
        <v>10900</v>
      </c>
    </row>
    <row r="11" spans="1:32" ht="11.25">
      <c r="A11" s="4" t="s">
        <v>13</v>
      </c>
      <c r="B11" s="9">
        <v>198725</v>
      </c>
      <c r="C11" s="9">
        <v>172851</v>
      </c>
      <c r="D11" s="9">
        <v>192478</v>
      </c>
      <c r="E11" s="9">
        <v>167692</v>
      </c>
      <c r="F11" s="9">
        <f t="shared" si="0"/>
        <v>1088</v>
      </c>
      <c r="G11" s="9">
        <v>799</v>
      </c>
      <c r="H11" s="9">
        <v>896</v>
      </c>
      <c r="I11" s="9">
        <v>63</v>
      </c>
      <c r="J11" s="9">
        <v>262</v>
      </c>
      <c r="K11" s="9">
        <f t="shared" si="1"/>
        <v>15282.10454914</v>
      </c>
      <c r="L11" s="9">
        <f t="shared" si="2"/>
        <v>14631.542876160001</v>
      </c>
      <c r="M11" s="9">
        <f t="shared" si="3"/>
        <v>1212.6114</v>
      </c>
      <c r="N11" s="9">
        <f t="shared" si="4"/>
        <v>4393.5304</v>
      </c>
      <c r="O11" s="9">
        <v>-851</v>
      </c>
      <c r="P11" s="9">
        <v>-239</v>
      </c>
      <c r="Q11" s="9">
        <v>-557</v>
      </c>
      <c r="R11" s="29">
        <v>-652</v>
      </c>
      <c r="S11" s="30">
        <v>-1925</v>
      </c>
      <c r="T11" s="30">
        <v>-2225</v>
      </c>
      <c r="U11" s="30">
        <v>-2042</v>
      </c>
      <c r="V11" s="30">
        <v>-2687</v>
      </c>
      <c r="W11" s="30">
        <v>-1912</v>
      </c>
      <c r="X11" s="30">
        <v>-240</v>
      </c>
      <c r="Y11" s="9">
        <f t="shared" si="5"/>
        <v>-13330</v>
      </c>
      <c r="Z11" s="10">
        <f t="shared" si="6"/>
        <v>182766.35732702</v>
      </c>
      <c r="AA11" s="10">
        <f t="shared" si="7"/>
        <v>167692</v>
      </c>
      <c r="AB11" s="11">
        <f t="shared" si="8"/>
        <v>15074.35732702</v>
      </c>
      <c r="AC11" s="26">
        <f t="shared" si="9"/>
        <v>0.07831730029935889</v>
      </c>
      <c r="AD11" s="41" t="s">
        <v>152</v>
      </c>
      <c r="AE11" s="41">
        <v>-4500</v>
      </c>
      <c r="AF11" s="41">
        <v>-2900</v>
      </c>
    </row>
    <row r="12" spans="1:32" ht="11.25">
      <c r="A12" s="4" t="s">
        <v>39</v>
      </c>
      <c r="B12" s="9">
        <v>240755</v>
      </c>
      <c r="C12" s="9">
        <v>227839</v>
      </c>
      <c r="D12" s="9">
        <v>238690</v>
      </c>
      <c r="E12" s="9">
        <v>226884</v>
      </c>
      <c r="F12" s="9">
        <f t="shared" si="0"/>
        <v>1110</v>
      </c>
      <c r="G12" s="9">
        <v>2312</v>
      </c>
      <c r="H12" s="9">
        <v>2850</v>
      </c>
      <c r="I12" s="9">
        <v>113</v>
      </c>
      <c r="J12" s="9">
        <v>143</v>
      </c>
      <c r="K12" s="9">
        <f t="shared" si="1"/>
        <v>54561.5360536</v>
      </c>
      <c r="L12" s="9">
        <f t="shared" si="2"/>
        <v>63737.274258000005</v>
      </c>
      <c r="M12" s="9">
        <f t="shared" si="3"/>
        <v>2697.197</v>
      </c>
      <c r="N12" s="9">
        <f t="shared" si="4"/>
        <v>3244.4412</v>
      </c>
      <c r="O12" s="9">
        <v>-1053</v>
      </c>
      <c r="P12" s="9">
        <v>-674</v>
      </c>
      <c r="Q12" s="9">
        <v>-590</v>
      </c>
      <c r="R12" s="29">
        <v>-911</v>
      </c>
      <c r="S12" s="30">
        <v>-2234</v>
      </c>
      <c r="T12" s="30">
        <v>-2139</v>
      </c>
      <c r="U12" s="30">
        <v>-2388</v>
      </c>
      <c r="V12" s="30">
        <v>-2365</v>
      </c>
      <c r="W12" s="30">
        <v>-2063</v>
      </c>
      <c r="X12" s="30">
        <v>335</v>
      </c>
      <c r="Y12" s="9">
        <f t="shared" si="5"/>
        <v>-14082</v>
      </c>
      <c r="Z12" s="10">
        <f t="shared" si="6"/>
        <v>235440.98240439998</v>
      </c>
      <c r="AA12" s="10">
        <f t="shared" si="7"/>
        <v>226884</v>
      </c>
      <c r="AB12" s="11">
        <f t="shared" si="8"/>
        <v>8556.982404399983</v>
      </c>
      <c r="AC12" s="26">
        <f t="shared" si="9"/>
        <v>0.035849773364615124</v>
      </c>
      <c r="AD12" s="41" t="s">
        <v>153</v>
      </c>
      <c r="AE12" s="41">
        <v>1300</v>
      </c>
      <c r="AF12" s="41">
        <v>10900</v>
      </c>
    </row>
    <row r="13" spans="1:32" ht="11.25">
      <c r="A13" s="4" t="s">
        <v>41</v>
      </c>
      <c r="B13" s="9">
        <v>300537</v>
      </c>
      <c r="C13" s="9">
        <v>287052</v>
      </c>
      <c r="D13" s="9">
        <v>298164</v>
      </c>
      <c r="E13" s="9">
        <v>285687</v>
      </c>
      <c r="F13" s="9">
        <f t="shared" si="0"/>
        <v>1008</v>
      </c>
      <c r="G13" s="9">
        <v>1656</v>
      </c>
      <c r="H13" s="9">
        <v>1782</v>
      </c>
      <c r="I13" s="9">
        <v>317</v>
      </c>
      <c r="J13" s="9">
        <v>745</v>
      </c>
      <c r="K13" s="9">
        <f t="shared" si="1"/>
        <v>47810.74051872</v>
      </c>
      <c r="L13" s="9">
        <f t="shared" si="2"/>
        <v>47116.6713567</v>
      </c>
      <c r="M13" s="9">
        <f t="shared" si="3"/>
        <v>9451.7988</v>
      </c>
      <c r="N13" s="9">
        <f t="shared" si="4"/>
        <v>21283.6815</v>
      </c>
      <c r="O13" s="9">
        <v>-842</v>
      </c>
      <c r="P13" s="9">
        <v>-110</v>
      </c>
      <c r="Q13" s="9">
        <v>-139</v>
      </c>
      <c r="R13" s="29">
        <v>-478</v>
      </c>
      <c r="S13" s="30">
        <v>-2774</v>
      </c>
      <c r="T13" s="30">
        <v>-3344</v>
      </c>
      <c r="U13" s="30">
        <v>-2777</v>
      </c>
      <c r="V13" s="30">
        <v>-3863</v>
      </c>
      <c r="W13" s="30">
        <v>-2263</v>
      </c>
      <c r="X13" s="30">
        <v>636</v>
      </c>
      <c r="Y13" s="9">
        <f t="shared" si="5"/>
        <v>-15954</v>
      </c>
      <c r="Z13" s="10">
        <f t="shared" si="6"/>
        <v>294355.81353798</v>
      </c>
      <c r="AA13" s="10">
        <f t="shared" si="7"/>
        <v>285687</v>
      </c>
      <c r="AB13" s="11">
        <f t="shared" si="8"/>
        <v>8668.813537980022</v>
      </c>
      <c r="AC13" s="26">
        <f t="shared" si="9"/>
        <v>0.029073977871171646</v>
      </c>
      <c r="AD13" s="41" t="s">
        <v>154</v>
      </c>
      <c r="AE13" s="41">
        <v>-4900</v>
      </c>
      <c r="AF13" s="41">
        <v>5400</v>
      </c>
    </row>
    <row r="14" spans="1:32" ht="11.25">
      <c r="A14" s="4" t="s">
        <v>2</v>
      </c>
      <c r="B14" s="9">
        <v>369448</v>
      </c>
      <c r="C14" s="9">
        <v>332940</v>
      </c>
      <c r="D14" s="9">
        <v>365239</v>
      </c>
      <c r="E14" s="9">
        <v>328337</v>
      </c>
      <c r="F14" s="9">
        <f t="shared" si="0"/>
        <v>-394</v>
      </c>
      <c r="G14" s="9">
        <v>823</v>
      </c>
      <c r="H14" s="9">
        <v>927</v>
      </c>
      <c r="I14" s="9">
        <v>34</v>
      </c>
      <c r="J14" s="9">
        <v>143</v>
      </c>
      <c r="K14" s="9">
        <f t="shared" si="1"/>
        <v>29956.968523019998</v>
      </c>
      <c r="L14" s="9">
        <f t="shared" si="2"/>
        <v>30001.59308943</v>
      </c>
      <c r="M14" s="9">
        <f t="shared" si="3"/>
        <v>1241.8126</v>
      </c>
      <c r="N14" s="9">
        <f t="shared" si="4"/>
        <v>4695.2191</v>
      </c>
      <c r="O14" s="9">
        <v>-710</v>
      </c>
      <c r="P14" s="9">
        <v>1122</v>
      </c>
      <c r="Q14" s="9">
        <v>692</v>
      </c>
      <c r="R14" s="29">
        <v>228</v>
      </c>
      <c r="S14" s="30">
        <v>-1978</v>
      </c>
      <c r="T14" s="30">
        <v>-2675</v>
      </c>
      <c r="U14" s="30">
        <v>-2561</v>
      </c>
      <c r="V14" s="30">
        <v>-4283</v>
      </c>
      <c r="W14" s="30">
        <v>-2554</v>
      </c>
      <c r="X14" s="30">
        <v>545</v>
      </c>
      <c r="Y14" s="9">
        <f t="shared" si="5"/>
        <v>-12174</v>
      </c>
      <c r="Z14" s="10">
        <f t="shared" si="6"/>
        <v>356169.03106641</v>
      </c>
      <c r="AA14" s="10">
        <f t="shared" si="7"/>
        <v>328337</v>
      </c>
      <c r="AB14" s="11">
        <f t="shared" si="8"/>
        <v>27832.03106641001</v>
      </c>
      <c r="AC14" s="26">
        <f t="shared" si="9"/>
        <v>0.07620224309673942</v>
      </c>
      <c r="AD14" s="41" t="s">
        <v>155</v>
      </c>
      <c r="AE14" s="41">
        <v>-10200</v>
      </c>
      <c r="AF14" s="41">
        <v>-5800</v>
      </c>
    </row>
    <row r="15" spans="1:32" ht="11.25">
      <c r="A15" s="4" t="s">
        <v>31</v>
      </c>
      <c r="B15" s="9">
        <v>101386</v>
      </c>
      <c r="C15" s="9">
        <v>94338</v>
      </c>
      <c r="D15" s="9">
        <v>101287</v>
      </c>
      <c r="E15" s="9">
        <v>92584</v>
      </c>
      <c r="F15" s="9">
        <f t="shared" si="0"/>
        <v>-1655</v>
      </c>
      <c r="G15" s="9">
        <v>3429</v>
      </c>
      <c r="H15" s="9">
        <v>4198</v>
      </c>
      <c r="I15" s="9">
        <v>1016</v>
      </c>
      <c r="J15" s="9">
        <v>519</v>
      </c>
      <c r="K15" s="9">
        <f t="shared" si="1"/>
        <v>31202.610970319998</v>
      </c>
      <c r="L15" s="9">
        <f t="shared" si="2"/>
        <v>36849.57818992</v>
      </c>
      <c r="M15" s="9">
        <f t="shared" si="3"/>
        <v>10290.7592</v>
      </c>
      <c r="N15" s="9">
        <f t="shared" si="4"/>
        <v>4805.1096</v>
      </c>
      <c r="O15" s="9">
        <v>400</v>
      </c>
      <c r="P15" s="9">
        <v>632</v>
      </c>
      <c r="Q15" s="9">
        <v>487</v>
      </c>
      <c r="R15" s="29">
        <v>286</v>
      </c>
      <c r="S15" s="30">
        <v>-112</v>
      </c>
      <c r="T15" s="30">
        <v>-98</v>
      </c>
      <c r="U15" s="30">
        <v>-189</v>
      </c>
      <c r="V15" s="30">
        <v>-405</v>
      </c>
      <c r="W15" s="30">
        <v>-436</v>
      </c>
      <c r="X15" s="30">
        <v>377</v>
      </c>
      <c r="Y15" s="9">
        <f t="shared" si="5"/>
        <v>942</v>
      </c>
      <c r="Z15" s="10">
        <f t="shared" si="6"/>
        <v>100735.3176196</v>
      </c>
      <c r="AA15" s="10">
        <f t="shared" si="7"/>
        <v>92584</v>
      </c>
      <c r="AB15" s="11">
        <f t="shared" si="8"/>
        <v>8151.317619599999</v>
      </c>
      <c r="AC15" s="26">
        <f t="shared" si="9"/>
        <v>0.08047743165065604</v>
      </c>
      <c r="AD15" s="41" t="s">
        <v>156</v>
      </c>
      <c r="AE15" s="41">
        <v>3500</v>
      </c>
      <c r="AF15" s="41">
        <v>400</v>
      </c>
    </row>
    <row r="16" spans="1:32" ht="11.25">
      <c r="A16" s="4" t="s">
        <v>57</v>
      </c>
      <c r="B16" s="9">
        <v>805532</v>
      </c>
      <c r="C16" s="9">
        <v>841996</v>
      </c>
      <c r="D16" s="9">
        <v>808166</v>
      </c>
      <c r="E16" s="9">
        <v>853439</v>
      </c>
      <c r="F16" s="9">
        <f t="shared" si="0"/>
        <v>8809</v>
      </c>
      <c r="G16" s="9">
        <v>3051</v>
      </c>
      <c r="H16" s="9">
        <v>3789</v>
      </c>
      <c r="I16" s="9">
        <v>1639</v>
      </c>
      <c r="J16" s="9">
        <v>1768</v>
      </c>
      <c r="K16" s="9">
        <f t="shared" si="1"/>
        <v>206158.38650226</v>
      </c>
      <c r="L16" s="9">
        <f t="shared" si="2"/>
        <v>266196.56814071996</v>
      </c>
      <c r="M16" s="9">
        <f t="shared" si="3"/>
        <v>132458.4074</v>
      </c>
      <c r="N16" s="9">
        <f t="shared" si="4"/>
        <v>150888.0152</v>
      </c>
      <c r="O16" s="9">
        <v>-1404</v>
      </c>
      <c r="P16" s="9">
        <v>1114</v>
      </c>
      <c r="Q16" s="9">
        <v>-222</v>
      </c>
      <c r="R16" s="29">
        <v>-237</v>
      </c>
      <c r="S16" s="30">
        <v>-4565</v>
      </c>
      <c r="T16" s="30">
        <v>-6039</v>
      </c>
      <c r="U16" s="30">
        <v>-6696</v>
      </c>
      <c r="V16" s="30">
        <v>-10001</v>
      </c>
      <c r="W16" s="30">
        <v>-7806</v>
      </c>
      <c r="X16" s="30">
        <v>1122</v>
      </c>
      <c r="Y16" s="9">
        <f t="shared" si="5"/>
        <v>-34734</v>
      </c>
      <c r="Z16" s="10">
        <f t="shared" si="6"/>
        <v>860708.7894384599</v>
      </c>
      <c r="AA16" s="10">
        <f t="shared" si="7"/>
        <v>853439</v>
      </c>
      <c r="AB16" s="11">
        <f t="shared" si="8"/>
        <v>7269.789438459906</v>
      </c>
      <c r="AC16" s="26">
        <f t="shared" si="9"/>
        <v>0.008995416088353018</v>
      </c>
      <c r="AD16" s="41" t="s">
        <v>157</v>
      </c>
      <c r="AE16" s="41">
        <v>43000</v>
      </c>
      <c r="AF16" s="41">
        <v>83700</v>
      </c>
    </row>
    <row r="17" spans="1:32" ht="11.25">
      <c r="A17" s="4" t="s">
        <v>46</v>
      </c>
      <c r="B17" s="9">
        <v>396318</v>
      </c>
      <c r="C17" s="9">
        <v>384730</v>
      </c>
      <c r="D17" s="9">
        <v>393568</v>
      </c>
      <c r="E17" s="9">
        <v>377320</v>
      </c>
      <c r="F17" s="9">
        <f t="shared" si="0"/>
        <v>-4660</v>
      </c>
      <c r="G17" s="9">
        <v>2272</v>
      </c>
      <c r="H17" s="9">
        <v>2614</v>
      </c>
      <c r="I17" s="9">
        <v>28</v>
      </c>
      <c r="J17" s="9">
        <v>175</v>
      </c>
      <c r="K17" s="9">
        <f t="shared" si="1"/>
        <v>89168.27738112</v>
      </c>
      <c r="L17" s="9">
        <f t="shared" si="2"/>
        <v>96905.39766</v>
      </c>
      <c r="M17" s="9">
        <f t="shared" si="3"/>
        <v>1101.9904</v>
      </c>
      <c r="N17" s="9">
        <f t="shared" si="4"/>
        <v>6603.1</v>
      </c>
      <c r="O17" s="9">
        <v>-1646</v>
      </c>
      <c r="P17" s="9">
        <v>-750</v>
      </c>
      <c r="Q17" s="9">
        <v>-1039</v>
      </c>
      <c r="R17" s="29">
        <v>-1670</v>
      </c>
      <c r="S17" s="30">
        <v>-4898</v>
      </c>
      <c r="T17" s="30">
        <v>-4477</v>
      </c>
      <c r="U17" s="30">
        <v>-3732</v>
      </c>
      <c r="V17" s="30">
        <v>-3299</v>
      </c>
      <c r="W17" s="30">
        <v>-1783</v>
      </c>
      <c r="X17" s="30">
        <v>2109</v>
      </c>
      <c r="Y17" s="9">
        <f t="shared" si="5"/>
        <v>-21185</v>
      </c>
      <c r="Z17" s="10">
        <f t="shared" si="6"/>
        <v>380961.22987888</v>
      </c>
      <c r="AA17" s="10">
        <f t="shared" si="7"/>
        <v>377320</v>
      </c>
      <c r="AB17" s="11">
        <f t="shared" si="8"/>
        <v>3641.2298788800254</v>
      </c>
      <c r="AC17" s="26">
        <f t="shared" si="9"/>
        <v>0.009251844354419123</v>
      </c>
      <c r="AD17" s="41" t="s">
        <v>158</v>
      </c>
      <c r="AE17" s="41">
        <v>-600</v>
      </c>
      <c r="AF17" s="41">
        <v>2100</v>
      </c>
    </row>
    <row r="18" spans="1:32" ht="11.25">
      <c r="A18" s="4" t="s">
        <v>69</v>
      </c>
      <c r="B18" s="9">
        <v>223361</v>
      </c>
      <c r="C18" s="9">
        <v>199402</v>
      </c>
      <c r="D18" s="9">
        <v>208884</v>
      </c>
      <c r="E18" s="9">
        <v>189103</v>
      </c>
      <c r="F18" s="9">
        <f t="shared" si="0"/>
        <v>4178</v>
      </c>
      <c r="G18" s="9">
        <v>1301</v>
      </c>
      <c r="H18" s="9">
        <v>1388</v>
      </c>
      <c r="I18" s="9">
        <v>7</v>
      </c>
      <c r="J18" s="9">
        <v>23</v>
      </c>
      <c r="K18" s="9">
        <f t="shared" si="1"/>
        <v>27156.78533412</v>
      </c>
      <c r="L18" s="9">
        <f t="shared" si="2"/>
        <v>26187.12715828</v>
      </c>
      <c r="M18" s="9">
        <f t="shared" si="3"/>
        <v>146.2188</v>
      </c>
      <c r="N18" s="9">
        <f t="shared" si="4"/>
        <v>434.9369</v>
      </c>
      <c r="O18" s="9">
        <v>-302</v>
      </c>
      <c r="P18" s="9">
        <v>629</v>
      </c>
      <c r="Q18" s="9">
        <v>388</v>
      </c>
      <c r="R18" s="29">
        <v>138</v>
      </c>
      <c r="S18" s="30">
        <v>-744</v>
      </c>
      <c r="T18" s="30">
        <v>-1409</v>
      </c>
      <c r="U18" s="30">
        <v>-1273</v>
      </c>
      <c r="V18" s="30">
        <v>-1842</v>
      </c>
      <c r="W18" s="30">
        <v>-1092</v>
      </c>
      <c r="X18" s="30">
        <v>740</v>
      </c>
      <c r="Y18" s="9">
        <f t="shared" si="5"/>
        <v>-4767</v>
      </c>
      <c r="Z18" s="10">
        <f t="shared" si="6"/>
        <v>207614.05992416</v>
      </c>
      <c r="AA18" s="10">
        <f t="shared" si="7"/>
        <v>189103</v>
      </c>
      <c r="AB18" s="11">
        <f t="shared" si="8"/>
        <v>18511.059924160014</v>
      </c>
      <c r="AC18" s="26">
        <f t="shared" si="9"/>
        <v>0.08861885029087921</v>
      </c>
      <c r="AD18" s="41" t="s">
        <v>159</v>
      </c>
      <c r="AE18" s="41">
        <v>-7000</v>
      </c>
      <c r="AF18" s="41">
        <v>-4100</v>
      </c>
    </row>
    <row r="19" spans="1:32" ht="11.25">
      <c r="A19" s="4" t="s">
        <v>81</v>
      </c>
      <c r="B19" s="9">
        <v>347061</v>
      </c>
      <c r="C19" s="9">
        <v>316279</v>
      </c>
      <c r="D19" s="9">
        <v>343870</v>
      </c>
      <c r="E19" s="9">
        <v>313164</v>
      </c>
      <c r="F19" s="9">
        <f t="shared" si="0"/>
        <v>76</v>
      </c>
      <c r="G19" s="9">
        <v>1847</v>
      </c>
      <c r="H19" s="9">
        <v>2002</v>
      </c>
      <c r="I19" s="9">
        <v>21</v>
      </c>
      <c r="J19" s="9">
        <v>47</v>
      </c>
      <c r="K19" s="9">
        <f t="shared" si="1"/>
        <v>63379.4121431</v>
      </c>
      <c r="L19" s="9">
        <f t="shared" si="2"/>
        <v>62400.76426584001</v>
      </c>
      <c r="M19" s="9">
        <f t="shared" si="3"/>
        <v>722.127</v>
      </c>
      <c r="N19" s="9">
        <f t="shared" si="4"/>
        <v>1471.8708</v>
      </c>
      <c r="O19" s="9">
        <v>-374</v>
      </c>
      <c r="P19" s="9">
        <v>413</v>
      </c>
      <c r="Q19" s="9">
        <v>117</v>
      </c>
      <c r="R19" s="29">
        <v>-365</v>
      </c>
      <c r="S19" s="30">
        <v>-2628</v>
      </c>
      <c r="T19" s="30">
        <v>-2862</v>
      </c>
      <c r="U19" s="30">
        <v>-2635</v>
      </c>
      <c r="V19" s="30">
        <v>-3723</v>
      </c>
      <c r="W19" s="30">
        <v>-2860</v>
      </c>
      <c r="X19" s="30">
        <v>596</v>
      </c>
      <c r="Y19" s="9">
        <f t="shared" si="5"/>
        <v>-14321</v>
      </c>
      <c r="Z19" s="10">
        <f t="shared" si="6"/>
        <v>329396.09592274</v>
      </c>
      <c r="AA19" s="10">
        <f t="shared" si="7"/>
        <v>313164</v>
      </c>
      <c r="AB19" s="11">
        <f t="shared" si="8"/>
        <v>16232.095922740002</v>
      </c>
      <c r="AC19" s="26">
        <f t="shared" si="9"/>
        <v>0.047204164139762125</v>
      </c>
      <c r="AD19" s="41" t="s">
        <v>160</v>
      </c>
      <c r="AE19" s="41">
        <v>-3900</v>
      </c>
      <c r="AF19" s="41">
        <v>-3200</v>
      </c>
    </row>
    <row r="20" spans="1:32" ht="11.25">
      <c r="A20" s="4" t="s">
        <v>28</v>
      </c>
      <c r="B20" s="9">
        <v>450871</v>
      </c>
      <c r="C20" s="9">
        <v>418310</v>
      </c>
      <c r="D20" s="9">
        <v>445166</v>
      </c>
      <c r="E20" s="9">
        <v>414297</v>
      </c>
      <c r="F20" s="9">
        <f t="shared" si="0"/>
        <v>1692</v>
      </c>
      <c r="G20" s="9">
        <v>1762</v>
      </c>
      <c r="H20" s="9">
        <v>1997</v>
      </c>
      <c r="I20" s="9">
        <v>21</v>
      </c>
      <c r="J20" s="9">
        <v>58</v>
      </c>
      <c r="K20" s="9">
        <f t="shared" si="1"/>
        <v>78273.52887668</v>
      </c>
      <c r="L20" s="9">
        <f t="shared" si="2"/>
        <v>82255.24725678</v>
      </c>
      <c r="M20" s="9">
        <f t="shared" si="3"/>
        <v>934.8486</v>
      </c>
      <c r="N20" s="9">
        <f t="shared" si="4"/>
        <v>2402.9226</v>
      </c>
      <c r="O20" s="9">
        <v>-1197</v>
      </c>
      <c r="P20" s="9">
        <v>414</v>
      </c>
      <c r="Q20" s="9">
        <v>16</v>
      </c>
      <c r="R20" s="29">
        <v>-1052</v>
      </c>
      <c r="S20" s="30">
        <v>-3201</v>
      </c>
      <c r="T20" s="30">
        <v>-4050</v>
      </c>
      <c r="U20" s="30">
        <v>-3895</v>
      </c>
      <c r="V20" s="30">
        <v>-4089</v>
      </c>
      <c r="W20" s="30">
        <v>-3428</v>
      </c>
      <c r="X20" s="30">
        <v>701</v>
      </c>
      <c r="Y20" s="9">
        <f t="shared" si="5"/>
        <v>-19781</v>
      </c>
      <c r="Z20" s="10">
        <f t="shared" si="6"/>
        <v>432526.7923801</v>
      </c>
      <c r="AA20" s="10">
        <f t="shared" si="7"/>
        <v>414297</v>
      </c>
      <c r="AB20" s="11">
        <f t="shared" si="8"/>
        <v>18229.7923801</v>
      </c>
      <c r="AC20" s="26">
        <f t="shared" si="9"/>
        <v>0.04095054963788789</v>
      </c>
      <c r="AD20" s="41" t="s">
        <v>161</v>
      </c>
      <c r="AE20" s="41">
        <v>-200</v>
      </c>
      <c r="AF20" s="41">
        <v>200</v>
      </c>
    </row>
    <row r="21" spans="1:32" ht="11.25">
      <c r="A21" s="4" t="s">
        <v>74</v>
      </c>
      <c r="B21" s="9">
        <v>337810</v>
      </c>
      <c r="C21" s="9">
        <v>304800</v>
      </c>
      <c r="D21" s="9">
        <v>335139</v>
      </c>
      <c r="E21" s="9">
        <v>300865</v>
      </c>
      <c r="F21" s="9">
        <f t="shared" si="0"/>
        <v>-1264</v>
      </c>
      <c r="G21" s="9">
        <v>1528</v>
      </c>
      <c r="H21" s="9">
        <v>1720</v>
      </c>
      <c r="I21" s="9">
        <v>14</v>
      </c>
      <c r="J21" s="9">
        <v>36</v>
      </c>
      <c r="K21" s="9">
        <f t="shared" si="1"/>
        <v>51137.54626512</v>
      </c>
      <c r="L21" s="9">
        <f t="shared" si="2"/>
        <v>51562.484392</v>
      </c>
      <c r="M21" s="9">
        <f t="shared" si="3"/>
        <v>469.1946</v>
      </c>
      <c r="N21" s="9">
        <f t="shared" si="4"/>
        <v>1083.114</v>
      </c>
      <c r="O21" s="9">
        <v>-316</v>
      </c>
      <c r="P21" s="9">
        <v>338</v>
      </c>
      <c r="Q21" s="9">
        <v>150</v>
      </c>
      <c r="R21" s="29">
        <v>-462</v>
      </c>
      <c r="S21" s="30">
        <v>-2765</v>
      </c>
      <c r="T21" s="30">
        <v>-2676</v>
      </c>
      <c r="U21" s="30">
        <v>-2437</v>
      </c>
      <c r="V21" s="30">
        <v>-2626</v>
      </c>
      <c r="W21" s="30">
        <v>-2657</v>
      </c>
      <c r="X21" s="30">
        <v>169</v>
      </c>
      <c r="Y21" s="9">
        <f t="shared" si="5"/>
        <v>-13282</v>
      </c>
      <c r="Z21" s="10">
        <f t="shared" si="6"/>
        <v>321631.85752688</v>
      </c>
      <c r="AA21" s="10">
        <f t="shared" si="7"/>
        <v>300865</v>
      </c>
      <c r="AB21" s="11">
        <f t="shared" si="8"/>
        <v>20766.85752687999</v>
      </c>
      <c r="AC21" s="26">
        <f t="shared" si="9"/>
        <v>0.06196490867037256</v>
      </c>
      <c r="AD21" s="41" t="s">
        <v>162</v>
      </c>
      <c r="AE21" s="41">
        <v>-7300</v>
      </c>
      <c r="AF21" s="41">
        <v>-4100</v>
      </c>
    </row>
    <row r="22" spans="1:32" ht="11.25">
      <c r="A22" s="4" t="s">
        <v>64</v>
      </c>
      <c r="B22" s="9">
        <v>309646</v>
      </c>
      <c r="C22" s="9">
        <v>273808</v>
      </c>
      <c r="D22" s="12">
        <v>291546</v>
      </c>
      <c r="E22" s="9">
        <v>262315</v>
      </c>
      <c r="F22" s="9">
        <f t="shared" si="0"/>
        <v>6607</v>
      </c>
      <c r="G22" s="9">
        <v>923</v>
      </c>
      <c r="H22" s="9">
        <v>1005</v>
      </c>
      <c r="I22" s="9">
        <v>7</v>
      </c>
      <c r="J22" s="9">
        <v>13</v>
      </c>
      <c r="K22" s="9">
        <f t="shared" si="1"/>
        <v>26890.85901294</v>
      </c>
      <c r="L22" s="9">
        <f t="shared" si="2"/>
        <v>26328.38604525</v>
      </c>
      <c r="M22" s="9">
        <f t="shared" si="3"/>
        <v>204.0822</v>
      </c>
      <c r="N22" s="9">
        <f t="shared" si="4"/>
        <v>341.0095</v>
      </c>
      <c r="O22" s="9">
        <v>-214</v>
      </c>
      <c r="P22" s="9">
        <v>1231</v>
      </c>
      <c r="Q22" s="9">
        <v>710</v>
      </c>
      <c r="R22" s="29">
        <v>495</v>
      </c>
      <c r="S22" s="30">
        <v>-990</v>
      </c>
      <c r="T22" s="30">
        <v>-1517</v>
      </c>
      <c r="U22" s="30">
        <v>-1735</v>
      </c>
      <c r="V22" s="30">
        <v>-2329</v>
      </c>
      <c r="W22" s="30">
        <v>-1870</v>
      </c>
      <c r="X22" s="30">
        <v>797</v>
      </c>
      <c r="Y22" s="9">
        <f t="shared" si="5"/>
        <v>-5422</v>
      </c>
      <c r="Z22" s="10">
        <f t="shared" si="6"/>
        <v>292305.45433231</v>
      </c>
      <c r="AA22" s="10">
        <f t="shared" si="7"/>
        <v>262315</v>
      </c>
      <c r="AB22" s="11">
        <f t="shared" si="8"/>
        <v>29990.454332310008</v>
      </c>
      <c r="AC22" s="26">
        <f t="shared" si="9"/>
        <v>0.10286697238964009</v>
      </c>
      <c r="AD22" s="41" t="s">
        <v>163</v>
      </c>
      <c r="AE22" s="41">
        <v>-13000</v>
      </c>
      <c r="AF22" s="41">
        <v>-6200</v>
      </c>
    </row>
    <row r="23" spans="1:34" s="6" customFormat="1" ht="11.25">
      <c r="A23" s="5" t="s">
        <v>47</v>
      </c>
      <c r="B23" s="10">
        <v>288820</v>
      </c>
      <c r="C23" s="10">
        <v>281959</v>
      </c>
      <c r="D23" s="10">
        <v>270218</v>
      </c>
      <c r="E23" s="10">
        <v>254958</v>
      </c>
      <c r="F23" s="10">
        <f t="shared" si="0"/>
        <v>-8399</v>
      </c>
      <c r="G23" s="10">
        <v>288</v>
      </c>
      <c r="H23" s="10">
        <v>280</v>
      </c>
      <c r="I23" s="10">
        <v>320</v>
      </c>
      <c r="J23" s="10">
        <v>239</v>
      </c>
      <c r="K23" s="10">
        <f>(D23-M23)*G23/10000</f>
        <v>7533.2454912</v>
      </c>
      <c r="L23" s="10">
        <f>(E23-N23)*H23/10000</f>
        <v>6968.2061064</v>
      </c>
      <c r="M23" s="10">
        <f>I23*D23/10000</f>
        <v>8646.976</v>
      </c>
      <c r="N23" s="10">
        <f>J23*E23/10000</f>
        <v>6093.4962</v>
      </c>
      <c r="O23" s="10">
        <v>921</v>
      </c>
      <c r="P23" s="10">
        <v>1699</v>
      </c>
      <c r="Q23" s="10">
        <v>1371</v>
      </c>
      <c r="R23" s="31">
        <v>1740</v>
      </c>
      <c r="S23" s="32">
        <v>-109</v>
      </c>
      <c r="T23" s="32">
        <v>-404</v>
      </c>
      <c r="U23" s="32">
        <v>-220</v>
      </c>
      <c r="V23" s="32">
        <v>-2686</v>
      </c>
      <c r="W23" s="32">
        <v>-172</v>
      </c>
      <c r="X23" s="32">
        <v>1226</v>
      </c>
      <c r="Y23" s="10">
        <f t="shared" si="5"/>
        <v>3366</v>
      </c>
      <c r="Z23" s="10">
        <f>D23+(L23-K23)+(N23-M23)+F23+Y23</f>
        <v>262066.48081520002</v>
      </c>
      <c r="AA23" s="10">
        <f t="shared" si="7"/>
        <v>254958</v>
      </c>
      <c r="AB23" s="11">
        <f t="shared" si="8"/>
        <v>7108.480815200019</v>
      </c>
      <c r="AC23" s="27">
        <f t="shared" si="9"/>
        <v>0.026306466686897314</v>
      </c>
      <c r="AD23" s="42" t="s">
        <v>164</v>
      </c>
      <c r="AE23" s="41">
        <v>-8700</v>
      </c>
      <c r="AF23" s="41">
        <v>3800</v>
      </c>
      <c r="AG23" s="2"/>
      <c r="AH23" s="2"/>
    </row>
    <row r="24" spans="1:32" ht="11.25">
      <c r="A24" s="4" t="s">
        <v>83</v>
      </c>
      <c r="B24" s="9">
        <v>350044</v>
      </c>
      <c r="C24" s="9">
        <v>321088</v>
      </c>
      <c r="D24" s="9">
        <v>345958</v>
      </c>
      <c r="E24" s="9">
        <v>316306</v>
      </c>
      <c r="F24" s="9">
        <f t="shared" si="0"/>
        <v>-696</v>
      </c>
      <c r="G24" s="9">
        <v>2307</v>
      </c>
      <c r="H24" s="9">
        <v>2599</v>
      </c>
      <c r="I24" s="9">
        <v>85</v>
      </c>
      <c r="J24" s="9">
        <v>138</v>
      </c>
      <c r="K24" s="9">
        <f>(D24-M24)*G24/10000</f>
        <v>79134.1042599</v>
      </c>
      <c r="L24" s="9">
        <f>(E24-N24)*H24/10000</f>
        <v>81073.45997428</v>
      </c>
      <c r="M24" s="9">
        <f>I24*D24/10000</f>
        <v>2940.643</v>
      </c>
      <c r="N24" s="9">
        <f>J24*E24/10000</f>
        <v>4365.0228</v>
      </c>
      <c r="O24" s="9">
        <v>-1604</v>
      </c>
      <c r="P24" s="9">
        <v>-777</v>
      </c>
      <c r="Q24" s="9">
        <v>-560</v>
      </c>
      <c r="R24" s="29">
        <v>-1414</v>
      </c>
      <c r="S24" s="30">
        <v>-3223</v>
      </c>
      <c r="T24" s="30">
        <v>-3212</v>
      </c>
      <c r="U24" s="30">
        <v>-3220</v>
      </c>
      <c r="V24" s="30">
        <v>-3382</v>
      </c>
      <c r="W24" s="30">
        <v>-3289</v>
      </c>
      <c r="X24" s="30">
        <v>-11</v>
      </c>
      <c r="Y24" s="9">
        <f t="shared" si="5"/>
        <v>-20692</v>
      </c>
      <c r="Z24" s="10">
        <f aca="true" t="shared" si="10" ref="Z24:Z87">D24+(L24-K24)+(N24-M24)+F24+Y24</f>
        <v>327933.73551438</v>
      </c>
      <c r="AA24" s="10">
        <f t="shared" si="7"/>
        <v>316306</v>
      </c>
      <c r="AB24" s="11">
        <f t="shared" si="8"/>
        <v>11627.73551437998</v>
      </c>
      <c r="AC24" s="26">
        <f t="shared" si="9"/>
        <v>0.03361025186404124</v>
      </c>
      <c r="AD24" s="41" t="s">
        <v>165</v>
      </c>
      <c r="AE24" s="41">
        <v>-1600</v>
      </c>
      <c r="AF24" s="41">
        <v>9500</v>
      </c>
    </row>
    <row r="25" spans="1:32" ht="11.25">
      <c r="A25" s="4" t="s">
        <v>19</v>
      </c>
      <c r="B25" s="9">
        <v>605523</v>
      </c>
      <c r="C25" s="9">
        <v>557824</v>
      </c>
      <c r="D25" s="9">
        <v>592840</v>
      </c>
      <c r="E25" s="9">
        <v>546350</v>
      </c>
      <c r="F25" s="9">
        <f t="shared" si="0"/>
        <v>1209</v>
      </c>
      <c r="G25" s="9">
        <v>594</v>
      </c>
      <c r="H25" s="9">
        <v>666</v>
      </c>
      <c r="I25" s="9">
        <v>12</v>
      </c>
      <c r="J25" s="9">
        <v>17</v>
      </c>
      <c r="K25" s="9">
        <f aca="true" t="shared" si="11" ref="K25:K88">(D25-M25)*G25/10000</f>
        <v>35172.43836479999</v>
      </c>
      <c r="L25" s="9">
        <f aca="true" t="shared" si="12" ref="L25:L88">(E25-N25)*H25/10000</f>
        <v>36325.052252999994</v>
      </c>
      <c r="M25" s="9">
        <f aca="true" t="shared" si="13" ref="M25:M88">I25*D25/10000</f>
        <v>711.408</v>
      </c>
      <c r="N25" s="9">
        <f aca="true" t="shared" si="14" ref="N25:N88">J25*E25/10000</f>
        <v>928.795</v>
      </c>
      <c r="O25" s="9">
        <v>1617</v>
      </c>
      <c r="P25" s="9">
        <v>2385</v>
      </c>
      <c r="Q25" s="9">
        <v>2052</v>
      </c>
      <c r="R25" s="29">
        <v>718</v>
      </c>
      <c r="S25" s="30">
        <v>-4317</v>
      </c>
      <c r="T25" s="30">
        <v>-3669</v>
      </c>
      <c r="U25" s="30">
        <v>-2884</v>
      </c>
      <c r="V25" s="30">
        <v>-2776</v>
      </c>
      <c r="W25" s="30">
        <v>-919</v>
      </c>
      <c r="X25" s="30">
        <v>6112</v>
      </c>
      <c r="Y25" s="9">
        <f t="shared" si="5"/>
        <v>-1681</v>
      </c>
      <c r="Z25" s="10">
        <f t="shared" si="10"/>
        <v>593738.0008882</v>
      </c>
      <c r="AA25" s="10">
        <f t="shared" si="7"/>
        <v>546350</v>
      </c>
      <c r="AB25" s="11">
        <f t="shared" si="8"/>
        <v>47388.00088820001</v>
      </c>
      <c r="AC25" s="26">
        <f t="shared" si="9"/>
        <v>0.07993387910431148</v>
      </c>
      <c r="AD25" s="41" t="s">
        <v>166</v>
      </c>
      <c r="AE25" s="41">
        <v>-18700</v>
      </c>
      <c r="AF25" s="41">
        <v>-18800</v>
      </c>
    </row>
    <row r="26" spans="1:32" ht="11.25">
      <c r="A26" s="4" t="s">
        <v>11</v>
      </c>
      <c r="B26" s="9">
        <v>266188</v>
      </c>
      <c r="C26" s="9">
        <v>228244</v>
      </c>
      <c r="D26" s="9">
        <v>250600</v>
      </c>
      <c r="E26" s="9">
        <v>218825</v>
      </c>
      <c r="F26" s="9">
        <f t="shared" si="0"/>
        <v>6169</v>
      </c>
      <c r="G26" s="9">
        <v>1156</v>
      </c>
      <c r="H26" s="9">
        <v>1213</v>
      </c>
      <c r="I26" s="9">
        <v>6</v>
      </c>
      <c r="J26" s="9">
        <v>19</v>
      </c>
      <c r="K26" s="9">
        <f t="shared" si="11"/>
        <v>28951.978384000002</v>
      </c>
      <c r="L26" s="9">
        <f t="shared" si="12"/>
        <v>26493.039902250002</v>
      </c>
      <c r="M26" s="9">
        <f t="shared" si="13"/>
        <v>150.36</v>
      </c>
      <c r="N26" s="9">
        <f t="shared" si="14"/>
        <v>415.7675</v>
      </c>
      <c r="O26" s="9">
        <v>-387</v>
      </c>
      <c r="P26" s="9">
        <v>234</v>
      </c>
      <c r="Q26" s="9">
        <v>152</v>
      </c>
      <c r="R26" s="29">
        <v>-135</v>
      </c>
      <c r="S26" s="30">
        <v>-1567</v>
      </c>
      <c r="T26" s="30">
        <v>-1971</v>
      </c>
      <c r="U26" s="30">
        <v>-2072</v>
      </c>
      <c r="V26" s="30">
        <v>-2358</v>
      </c>
      <c r="W26" s="30">
        <v>-2099</v>
      </c>
      <c r="X26" s="30">
        <v>-391</v>
      </c>
      <c r="Y26" s="9">
        <f t="shared" si="5"/>
        <v>-10594</v>
      </c>
      <c r="Z26" s="10">
        <f t="shared" si="10"/>
        <v>243981.46901825</v>
      </c>
      <c r="AA26" s="10">
        <f t="shared" si="7"/>
        <v>218825</v>
      </c>
      <c r="AB26" s="11">
        <f t="shared" si="8"/>
        <v>25156.469018250005</v>
      </c>
      <c r="AC26" s="26">
        <f t="shared" si="9"/>
        <v>0.10038495218774943</v>
      </c>
      <c r="AD26" s="41" t="s">
        <v>167</v>
      </c>
      <c r="AE26" s="41">
        <v>-9400</v>
      </c>
      <c r="AF26" s="41">
        <v>-6800</v>
      </c>
    </row>
    <row r="27" spans="1:32" ht="11.25">
      <c r="A27" s="4" t="s">
        <v>77</v>
      </c>
      <c r="B27" s="9">
        <v>437432</v>
      </c>
      <c r="C27" s="9">
        <v>396742</v>
      </c>
      <c r="D27" s="9">
        <v>434186</v>
      </c>
      <c r="E27" s="9">
        <v>392941</v>
      </c>
      <c r="F27" s="9">
        <f t="shared" si="0"/>
        <v>-555</v>
      </c>
      <c r="G27" s="9">
        <v>1070</v>
      </c>
      <c r="H27" s="9">
        <v>1241</v>
      </c>
      <c r="I27" s="9">
        <v>19</v>
      </c>
      <c r="J27" s="9">
        <v>48</v>
      </c>
      <c r="K27" s="9">
        <f t="shared" si="11"/>
        <v>46369.6319862</v>
      </c>
      <c r="L27" s="9">
        <f t="shared" si="12"/>
        <v>48529.91100512</v>
      </c>
      <c r="M27" s="9">
        <f t="shared" si="13"/>
        <v>824.9534</v>
      </c>
      <c r="N27" s="9">
        <f t="shared" si="14"/>
        <v>1886.1168</v>
      </c>
      <c r="O27" s="9">
        <v>-733</v>
      </c>
      <c r="P27" s="9">
        <v>1104</v>
      </c>
      <c r="Q27" s="9">
        <v>25</v>
      </c>
      <c r="R27" s="29">
        <v>-483</v>
      </c>
      <c r="S27" s="30">
        <v>-2451</v>
      </c>
      <c r="T27" s="30">
        <v>-3365</v>
      </c>
      <c r="U27" s="30">
        <v>-3225</v>
      </c>
      <c r="V27" s="30">
        <v>-3703</v>
      </c>
      <c r="W27" s="30">
        <v>-3389</v>
      </c>
      <c r="X27" s="30">
        <v>869</v>
      </c>
      <c r="Y27" s="9">
        <f t="shared" si="5"/>
        <v>-15351</v>
      </c>
      <c r="Z27" s="10">
        <f t="shared" si="10"/>
        <v>421501.44241892</v>
      </c>
      <c r="AA27" s="10">
        <f t="shared" si="7"/>
        <v>392941</v>
      </c>
      <c r="AB27" s="11">
        <f t="shared" si="8"/>
        <v>28560.442418919993</v>
      </c>
      <c r="AC27" s="26">
        <f t="shared" si="9"/>
        <v>0.06577927989138294</v>
      </c>
      <c r="AD27" s="41" t="s">
        <v>168</v>
      </c>
      <c r="AE27" s="41">
        <v>-10500</v>
      </c>
      <c r="AF27" s="41">
        <v>-5400</v>
      </c>
    </row>
    <row r="28" spans="1:32" ht="11.25">
      <c r="A28" s="4" t="s">
        <v>40</v>
      </c>
      <c r="B28" s="9">
        <v>299935</v>
      </c>
      <c r="C28" s="9">
        <v>285022</v>
      </c>
      <c r="D28" s="9">
        <v>295638</v>
      </c>
      <c r="E28" s="9">
        <v>281439</v>
      </c>
      <c r="F28" s="9">
        <f t="shared" si="0"/>
        <v>714</v>
      </c>
      <c r="G28" s="9">
        <v>1641</v>
      </c>
      <c r="H28" s="9">
        <v>1849</v>
      </c>
      <c r="I28" s="9">
        <v>424</v>
      </c>
      <c r="J28" s="9">
        <v>453</v>
      </c>
      <c r="K28" s="9">
        <f t="shared" si="11"/>
        <v>46457.193898080004</v>
      </c>
      <c r="L28" s="9">
        <f t="shared" si="12"/>
        <v>49680.74647917</v>
      </c>
      <c r="M28" s="9">
        <f t="shared" si="13"/>
        <v>12535.0512</v>
      </c>
      <c r="N28" s="9">
        <f t="shared" si="14"/>
        <v>12749.1867</v>
      </c>
      <c r="O28" s="9">
        <v>392</v>
      </c>
      <c r="P28" s="9">
        <v>1129</v>
      </c>
      <c r="Q28" s="9">
        <v>940</v>
      </c>
      <c r="R28" s="29">
        <v>830</v>
      </c>
      <c r="S28" s="30">
        <v>-1220</v>
      </c>
      <c r="T28" s="30">
        <v>-1220</v>
      </c>
      <c r="U28" s="30">
        <v>-971</v>
      </c>
      <c r="V28" s="30">
        <v>-1528</v>
      </c>
      <c r="W28" s="30">
        <v>-968</v>
      </c>
      <c r="X28" s="30">
        <v>1355</v>
      </c>
      <c r="Y28" s="9">
        <f t="shared" si="5"/>
        <v>-1261</v>
      </c>
      <c r="Z28" s="10">
        <f t="shared" si="10"/>
        <v>298528.68808109</v>
      </c>
      <c r="AA28" s="10">
        <f t="shared" si="7"/>
        <v>281439</v>
      </c>
      <c r="AB28" s="11">
        <f t="shared" si="8"/>
        <v>17089.68808108999</v>
      </c>
      <c r="AC28" s="26">
        <f t="shared" si="9"/>
        <v>0.05780612803864858</v>
      </c>
      <c r="AD28" s="41" t="s">
        <v>169</v>
      </c>
      <c r="AE28" s="41">
        <v>-1600</v>
      </c>
      <c r="AF28" s="41">
        <v>5800</v>
      </c>
    </row>
    <row r="29" spans="1:32" ht="11.25">
      <c r="A29" s="4" t="s">
        <v>75</v>
      </c>
      <c r="B29" s="9">
        <v>290894</v>
      </c>
      <c r="C29" s="9">
        <v>263509</v>
      </c>
      <c r="D29" s="9">
        <v>288134</v>
      </c>
      <c r="E29" s="9">
        <v>260430</v>
      </c>
      <c r="F29" s="9">
        <f t="shared" si="0"/>
        <v>-319</v>
      </c>
      <c r="G29" s="9">
        <v>2109</v>
      </c>
      <c r="H29" s="9">
        <v>2324</v>
      </c>
      <c r="I29" s="9">
        <v>75</v>
      </c>
      <c r="J29" s="9">
        <v>94</v>
      </c>
      <c r="K29" s="9">
        <f t="shared" si="11"/>
        <v>60311.7046455</v>
      </c>
      <c r="L29" s="9">
        <f t="shared" si="12"/>
        <v>59955.007039200005</v>
      </c>
      <c r="M29" s="9">
        <f t="shared" si="13"/>
        <v>2161.005</v>
      </c>
      <c r="N29" s="9">
        <f t="shared" si="14"/>
        <v>2448.042</v>
      </c>
      <c r="O29" s="9">
        <v>-1367</v>
      </c>
      <c r="P29" s="9">
        <v>-285</v>
      </c>
      <c r="Q29" s="9">
        <v>-499</v>
      </c>
      <c r="R29" s="29">
        <v>-873</v>
      </c>
      <c r="S29" s="30">
        <v>-2731</v>
      </c>
      <c r="T29" s="30">
        <v>-2632</v>
      </c>
      <c r="U29" s="30">
        <v>-2862</v>
      </c>
      <c r="V29" s="30">
        <v>-3517</v>
      </c>
      <c r="W29" s="30">
        <v>-2772</v>
      </c>
      <c r="X29" s="30">
        <v>20</v>
      </c>
      <c r="Y29" s="9">
        <f t="shared" si="5"/>
        <v>-17518</v>
      </c>
      <c r="Z29" s="10">
        <f t="shared" si="10"/>
        <v>270227.3393937</v>
      </c>
      <c r="AA29" s="10">
        <f t="shared" si="7"/>
        <v>260430</v>
      </c>
      <c r="AB29" s="11">
        <f t="shared" si="8"/>
        <v>9797.339393700007</v>
      </c>
      <c r="AC29" s="26">
        <f t="shared" si="9"/>
        <v>0.0340027188519925</v>
      </c>
      <c r="AD29" s="41" t="s">
        <v>170</v>
      </c>
      <c r="AE29" s="41">
        <v>-2100</v>
      </c>
      <c r="AF29" s="41">
        <v>2200</v>
      </c>
    </row>
    <row r="30" spans="1:32" ht="11.25">
      <c r="A30" s="4" t="s">
        <v>34</v>
      </c>
      <c r="B30" s="9">
        <v>323763</v>
      </c>
      <c r="C30" s="9">
        <v>303159</v>
      </c>
      <c r="D30" s="9">
        <v>318809</v>
      </c>
      <c r="E30" s="9">
        <v>299651</v>
      </c>
      <c r="F30" s="9">
        <f t="shared" si="0"/>
        <v>1446</v>
      </c>
      <c r="G30" s="9">
        <v>2742</v>
      </c>
      <c r="H30" s="9">
        <v>3077</v>
      </c>
      <c r="I30" s="9">
        <v>59</v>
      </c>
      <c r="J30" s="9">
        <v>240</v>
      </c>
      <c r="K30" s="9">
        <f t="shared" si="11"/>
        <v>86901.66497597999</v>
      </c>
      <c r="L30" s="9">
        <f t="shared" si="12"/>
        <v>89989.7499952</v>
      </c>
      <c r="M30" s="9">
        <f t="shared" si="13"/>
        <v>1880.9731</v>
      </c>
      <c r="N30" s="9">
        <f t="shared" si="14"/>
        <v>7191.624</v>
      </c>
      <c r="O30" s="9">
        <v>-1489</v>
      </c>
      <c r="P30" s="9">
        <v>-640</v>
      </c>
      <c r="Q30" s="9">
        <v>-621</v>
      </c>
      <c r="R30" s="29">
        <v>-1070</v>
      </c>
      <c r="S30" s="30">
        <v>-3074</v>
      </c>
      <c r="T30" s="30">
        <v>-2913</v>
      </c>
      <c r="U30" s="30">
        <v>-2450</v>
      </c>
      <c r="V30" s="30">
        <v>-2847</v>
      </c>
      <c r="W30" s="30">
        <v>-1836</v>
      </c>
      <c r="X30" s="30">
        <v>985</v>
      </c>
      <c r="Y30" s="9">
        <f t="shared" si="5"/>
        <v>-15955</v>
      </c>
      <c r="Z30" s="10">
        <f t="shared" si="10"/>
        <v>312698.73591922</v>
      </c>
      <c r="AA30" s="10">
        <f t="shared" si="7"/>
        <v>299651</v>
      </c>
      <c r="AB30" s="11">
        <f>Z30-AA30</f>
        <v>13047.735919220024</v>
      </c>
      <c r="AC30" s="26">
        <f t="shared" si="9"/>
        <v>0.04092649805752041</v>
      </c>
      <c r="AD30" s="41" t="s">
        <v>171</v>
      </c>
      <c r="AE30" s="41">
        <v>-2000</v>
      </c>
      <c r="AF30" s="41">
        <v>3400</v>
      </c>
    </row>
    <row r="31" spans="1:32" ht="11.25">
      <c r="A31" s="4" t="s">
        <v>22</v>
      </c>
      <c r="B31" s="9">
        <v>272255</v>
      </c>
      <c r="C31" s="9">
        <v>251255</v>
      </c>
      <c r="D31" s="9">
        <v>268935</v>
      </c>
      <c r="E31" s="9">
        <v>247863</v>
      </c>
      <c r="F31" s="9">
        <f t="shared" si="0"/>
        <v>-72</v>
      </c>
      <c r="G31" s="9">
        <v>2280</v>
      </c>
      <c r="H31" s="9">
        <v>2500</v>
      </c>
      <c r="I31" s="9">
        <v>23</v>
      </c>
      <c r="J31" s="9">
        <v>75</v>
      </c>
      <c r="K31" s="9">
        <f t="shared" si="11"/>
        <v>61176.150486</v>
      </c>
      <c r="L31" s="9">
        <f t="shared" si="12"/>
        <v>61501.006875</v>
      </c>
      <c r="M31" s="9">
        <f t="shared" si="13"/>
        <v>618.5505</v>
      </c>
      <c r="N31" s="9">
        <f t="shared" si="14"/>
        <v>1858.9725</v>
      </c>
      <c r="O31" s="9">
        <v>-429</v>
      </c>
      <c r="P31" s="9">
        <v>146</v>
      </c>
      <c r="Q31" s="9">
        <v>56</v>
      </c>
      <c r="R31" s="29">
        <v>-339</v>
      </c>
      <c r="S31" s="30">
        <v>-1914</v>
      </c>
      <c r="T31" s="30">
        <v>-1963</v>
      </c>
      <c r="U31" s="30">
        <v>-1900</v>
      </c>
      <c r="V31" s="30">
        <v>-2344</v>
      </c>
      <c r="W31" s="30">
        <v>-1620</v>
      </c>
      <c r="X31" s="30">
        <v>747</v>
      </c>
      <c r="Y31" s="9">
        <f t="shared" si="5"/>
        <v>-9560</v>
      </c>
      <c r="Z31" s="10">
        <f t="shared" si="10"/>
        <v>260868.27838900004</v>
      </c>
      <c r="AA31" s="10">
        <f t="shared" si="7"/>
        <v>247863</v>
      </c>
      <c r="AB31" s="11">
        <f t="shared" si="8"/>
        <v>13005.278389000043</v>
      </c>
      <c r="AC31" s="26">
        <f t="shared" si="9"/>
        <v>0.04835844493650898</v>
      </c>
      <c r="AD31" s="41" t="s">
        <v>172</v>
      </c>
      <c r="AE31" s="41">
        <v>-1100</v>
      </c>
      <c r="AF31" s="41">
        <v>2600</v>
      </c>
    </row>
    <row r="32" spans="1:32" ht="11.25">
      <c r="A32" s="4" t="s">
        <v>35</v>
      </c>
      <c r="B32" s="9">
        <v>809771</v>
      </c>
      <c r="C32" s="9">
        <v>762514</v>
      </c>
      <c r="D32" s="9">
        <v>795308</v>
      </c>
      <c r="E32" s="9">
        <v>746196</v>
      </c>
      <c r="F32" s="9">
        <f t="shared" si="0"/>
        <v>-1855</v>
      </c>
      <c r="G32" s="9">
        <v>486</v>
      </c>
      <c r="H32" s="9">
        <v>451</v>
      </c>
      <c r="I32" s="9">
        <v>6</v>
      </c>
      <c r="J32" s="9">
        <v>10</v>
      </c>
      <c r="K32" s="9">
        <f t="shared" si="11"/>
        <v>38628.77761871999</v>
      </c>
      <c r="L32" s="9">
        <f t="shared" si="12"/>
        <v>33619.7861604</v>
      </c>
      <c r="M32" s="9">
        <f t="shared" si="13"/>
        <v>477.1848</v>
      </c>
      <c r="N32" s="9">
        <f t="shared" si="14"/>
        <v>746.196</v>
      </c>
      <c r="O32" s="9">
        <v>5954</v>
      </c>
      <c r="P32" s="9">
        <v>8450</v>
      </c>
      <c r="Q32" s="9">
        <v>6751</v>
      </c>
      <c r="R32" s="29">
        <v>6567</v>
      </c>
      <c r="S32" s="30">
        <v>-606</v>
      </c>
      <c r="T32" s="30">
        <v>-2187</v>
      </c>
      <c r="U32" s="30">
        <v>-1096</v>
      </c>
      <c r="V32" s="30">
        <v>-2240</v>
      </c>
      <c r="W32" s="30">
        <v>1059</v>
      </c>
      <c r="X32" s="30">
        <v>10579</v>
      </c>
      <c r="Y32" s="9">
        <f t="shared" si="5"/>
        <v>33231</v>
      </c>
      <c r="Z32" s="10">
        <f t="shared" si="10"/>
        <v>821944.01974168</v>
      </c>
      <c r="AA32" s="10">
        <f t="shared" si="7"/>
        <v>746196</v>
      </c>
      <c r="AB32" s="11">
        <f t="shared" si="8"/>
        <v>75748.01974168001</v>
      </c>
      <c r="AC32" s="26">
        <f t="shared" si="9"/>
        <v>0.09524362855859618</v>
      </c>
      <c r="AD32" s="41" t="s">
        <v>173</v>
      </c>
      <c r="AE32" s="41">
        <v>-22400</v>
      </c>
      <c r="AF32" s="41">
        <v>-38400</v>
      </c>
    </row>
    <row r="33" spans="1:32" ht="11.25">
      <c r="A33" s="4" t="s">
        <v>42</v>
      </c>
      <c r="B33" s="9">
        <v>413458</v>
      </c>
      <c r="C33" s="9">
        <v>396169</v>
      </c>
      <c r="D33" s="9">
        <v>407989</v>
      </c>
      <c r="E33" s="9">
        <v>393469</v>
      </c>
      <c r="F33" s="9">
        <f t="shared" si="0"/>
        <v>2769</v>
      </c>
      <c r="G33" s="9">
        <v>1947</v>
      </c>
      <c r="H33" s="9">
        <v>2187</v>
      </c>
      <c r="I33" s="9">
        <v>119</v>
      </c>
      <c r="J33" s="9">
        <v>330</v>
      </c>
      <c r="K33" s="9">
        <f t="shared" si="11"/>
        <v>78490.17634623</v>
      </c>
      <c r="L33" s="9">
        <f t="shared" si="12"/>
        <v>83211.9651801</v>
      </c>
      <c r="M33" s="9">
        <f t="shared" si="13"/>
        <v>4855.0691</v>
      </c>
      <c r="N33" s="9">
        <f t="shared" si="14"/>
        <v>12984.477</v>
      </c>
      <c r="O33" s="9">
        <v>-1760</v>
      </c>
      <c r="P33" s="9">
        <v>-236</v>
      </c>
      <c r="Q33" s="9">
        <v>-447</v>
      </c>
      <c r="R33" s="29">
        <v>-1202</v>
      </c>
      <c r="S33" s="30">
        <v>-4020</v>
      </c>
      <c r="T33" s="30">
        <v>-3930</v>
      </c>
      <c r="U33" s="30">
        <v>-3909</v>
      </c>
      <c r="V33" s="30">
        <v>-5494</v>
      </c>
      <c r="W33" s="30">
        <v>-3294</v>
      </c>
      <c r="X33" s="30">
        <v>299</v>
      </c>
      <c r="Y33" s="9">
        <f t="shared" si="5"/>
        <v>-23993</v>
      </c>
      <c r="Z33" s="10">
        <f t="shared" si="10"/>
        <v>399616.19673386996</v>
      </c>
      <c r="AA33" s="10">
        <f t="shared" si="7"/>
        <v>393469</v>
      </c>
      <c r="AB33" s="11">
        <f t="shared" si="8"/>
        <v>6147.1967338699615</v>
      </c>
      <c r="AC33" s="26">
        <f t="shared" si="9"/>
        <v>0.015067064881332491</v>
      </c>
      <c r="AD33" s="41" t="s">
        <v>174</v>
      </c>
      <c r="AE33" s="41">
        <v>-800</v>
      </c>
      <c r="AF33" s="41">
        <v>9500</v>
      </c>
    </row>
    <row r="34" spans="1:32" ht="11.25">
      <c r="A34" s="4" t="s">
        <v>50</v>
      </c>
      <c r="B34" s="9">
        <v>432126</v>
      </c>
      <c r="C34" s="9">
        <v>424582</v>
      </c>
      <c r="D34" s="9">
        <v>423635</v>
      </c>
      <c r="E34" s="9">
        <v>418253</v>
      </c>
      <c r="F34" s="9">
        <f t="shared" si="0"/>
        <v>2162</v>
      </c>
      <c r="G34" s="9">
        <v>2136</v>
      </c>
      <c r="H34" s="9">
        <v>2470</v>
      </c>
      <c r="I34" s="9">
        <v>161</v>
      </c>
      <c r="J34" s="9">
        <v>261</v>
      </c>
      <c r="K34" s="9">
        <f t="shared" si="11"/>
        <v>89031.5721804</v>
      </c>
      <c r="L34" s="9">
        <f t="shared" si="12"/>
        <v>100612.1393849</v>
      </c>
      <c r="M34" s="9">
        <f t="shared" si="13"/>
        <v>6820.5235</v>
      </c>
      <c r="N34" s="9">
        <f t="shared" si="14"/>
        <v>10916.4033</v>
      </c>
      <c r="O34" s="9">
        <v>-2785</v>
      </c>
      <c r="P34" s="9">
        <v>-1801</v>
      </c>
      <c r="Q34" s="9">
        <v>-2211</v>
      </c>
      <c r="R34" s="29">
        <v>-2704</v>
      </c>
      <c r="S34" s="30">
        <v>-5044</v>
      </c>
      <c r="T34" s="30">
        <v>-5805</v>
      </c>
      <c r="U34" s="30">
        <v>-5222</v>
      </c>
      <c r="V34" s="30">
        <v>-6301</v>
      </c>
      <c r="W34" s="30">
        <v>-4398</v>
      </c>
      <c r="X34" s="30">
        <v>-496</v>
      </c>
      <c r="Y34" s="9">
        <f t="shared" si="5"/>
        <v>-36767</v>
      </c>
      <c r="Z34" s="10">
        <f t="shared" si="10"/>
        <v>404706.44700449996</v>
      </c>
      <c r="AA34" s="10">
        <f t="shared" si="7"/>
        <v>418253</v>
      </c>
      <c r="AB34" s="11">
        <f t="shared" si="8"/>
        <v>-13546.552995500038</v>
      </c>
      <c r="AC34" s="26">
        <f t="shared" si="9"/>
        <v>-0.031976944764951054</v>
      </c>
      <c r="AD34" s="41" t="s">
        <v>175</v>
      </c>
      <c r="AE34" s="41">
        <v>2500</v>
      </c>
      <c r="AF34" s="41">
        <v>14400</v>
      </c>
    </row>
    <row r="35" spans="1:32" ht="11.25">
      <c r="A35" s="4" t="s">
        <v>61</v>
      </c>
      <c r="B35" s="9">
        <v>221994</v>
      </c>
      <c r="C35" s="9">
        <v>194406</v>
      </c>
      <c r="D35" s="9">
        <v>221158</v>
      </c>
      <c r="E35" s="9">
        <v>193226</v>
      </c>
      <c r="F35" s="9">
        <f t="shared" si="0"/>
        <v>-344</v>
      </c>
      <c r="G35" s="9">
        <v>1415</v>
      </c>
      <c r="H35" s="9">
        <v>1539</v>
      </c>
      <c r="I35" s="9">
        <v>209</v>
      </c>
      <c r="J35" s="9">
        <v>240</v>
      </c>
      <c r="K35" s="9">
        <f t="shared" si="11"/>
        <v>30639.8153887</v>
      </c>
      <c r="L35" s="9">
        <f t="shared" si="12"/>
        <v>29023.781846399997</v>
      </c>
      <c r="M35" s="9">
        <f t="shared" si="13"/>
        <v>4622.2022</v>
      </c>
      <c r="N35" s="9">
        <f t="shared" si="14"/>
        <v>4637.424</v>
      </c>
      <c r="O35" s="9">
        <v>-1639</v>
      </c>
      <c r="P35" s="9">
        <v>-1228</v>
      </c>
      <c r="Q35" s="9">
        <v>-1246</v>
      </c>
      <c r="R35" s="29">
        <v>-1638</v>
      </c>
      <c r="S35" s="30">
        <v>-2482</v>
      </c>
      <c r="T35" s="30">
        <v>-2748</v>
      </c>
      <c r="U35" s="30">
        <v>-2811</v>
      </c>
      <c r="V35" s="30">
        <v>-2997</v>
      </c>
      <c r="W35" s="30">
        <v>-2794</v>
      </c>
      <c r="X35" s="30">
        <v>-782</v>
      </c>
      <c r="Y35" s="9">
        <f t="shared" si="5"/>
        <v>-20365</v>
      </c>
      <c r="Z35" s="10">
        <f t="shared" si="10"/>
        <v>198848.1882577</v>
      </c>
      <c r="AA35" s="10">
        <f t="shared" si="7"/>
        <v>193226</v>
      </c>
      <c r="AB35" s="11">
        <f t="shared" si="8"/>
        <v>5622.188257700007</v>
      </c>
      <c r="AC35" s="26">
        <f t="shared" si="9"/>
        <v>0.025421591159713902</v>
      </c>
      <c r="AD35" s="41" t="s">
        <v>176</v>
      </c>
      <c r="AE35" s="41">
        <v>-1700</v>
      </c>
      <c r="AF35" s="41">
        <v>7000</v>
      </c>
    </row>
    <row r="36" spans="1:32" ht="11.25">
      <c r="A36" s="4" t="s">
        <v>49</v>
      </c>
      <c r="B36" s="9">
        <v>829095</v>
      </c>
      <c r="C36" s="9">
        <v>819128</v>
      </c>
      <c r="D36" s="9">
        <v>826208</v>
      </c>
      <c r="E36" s="9">
        <v>818392</v>
      </c>
      <c r="F36" s="9">
        <f t="shared" si="0"/>
        <v>2151</v>
      </c>
      <c r="G36" s="9">
        <v>2542</v>
      </c>
      <c r="H36" s="9">
        <v>2925</v>
      </c>
      <c r="I36" s="9">
        <v>120</v>
      </c>
      <c r="J36" s="9">
        <v>311</v>
      </c>
      <c r="K36" s="9">
        <f t="shared" si="11"/>
        <v>207501.8087168</v>
      </c>
      <c r="L36" s="9">
        <f t="shared" si="12"/>
        <v>231934.95257399997</v>
      </c>
      <c r="M36" s="9">
        <f t="shared" si="13"/>
        <v>9914.496</v>
      </c>
      <c r="N36" s="9">
        <f t="shared" si="14"/>
        <v>25451.9912</v>
      </c>
      <c r="O36" s="9">
        <v>-2782</v>
      </c>
      <c r="P36" s="9">
        <v>-1323</v>
      </c>
      <c r="Q36" s="9">
        <v>-1772</v>
      </c>
      <c r="R36" s="29">
        <v>-3367</v>
      </c>
      <c r="S36" s="30">
        <v>-6564</v>
      </c>
      <c r="T36" s="30">
        <v>-8644</v>
      </c>
      <c r="U36" s="30">
        <v>-7236</v>
      </c>
      <c r="V36" s="30">
        <v>-10511</v>
      </c>
      <c r="W36" s="30">
        <v>-7365</v>
      </c>
      <c r="X36" s="30">
        <v>1482</v>
      </c>
      <c r="Y36" s="9">
        <f t="shared" si="5"/>
        <v>-48082</v>
      </c>
      <c r="Z36" s="10">
        <f t="shared" si="10"/>
        <v>820247.6390571999</v>
      </c>
      <c r="AA36" s="10">
        <f t="shared" si="7"/>
        <v>818392</v>
      </c>
      <c r="AB36" s="11">
        <f t="shared" si="8"/>
        <v>1855.6390571999364</v>
      </c>
      <c r="AC36" s="26">
        <f t="shared" si="9"/>
        <v>0.0022459708175180297</v>
      </c>
      <c r="AD36" s="41" t="s">
        <v>177</v>
      </c>
      <c r="AE36" s="41">
        <v>18300</v>
      </c>
      <c r="AF36" s="41">
        <v>12800</v>
      </c>
    </row>
    <row r="37" spans="1:32" ht="11.25">
      <c r="A37" s="4" t="s">
        <v>54</v>
      </c>
      <c r="B37" s="9">
        <v>480484</v>
      </c>
      <c r="C37" s="9">
        <v>488215</v>
      </c>
      <c r="D37" s="9">
        <v>478180</v>
      </c>
      <c r="E37" s="9">
        <v>487833</v>
      </c>
      <c r="F37" s="9">
        <f t="shared" si="0"/>
        <v>1922</v>
      </c>
      <c r="G37" s="9">
        <v>2647</v>
      </c>
      <c r="H37" s="9">
        <v>2779</v>
      </c>
      <c r="I37" s="9">
        <v>378</v>
      </c>
      <c r="J37" s="20">
        <v>969</v>
      </c>
      <c r="K37" s="9">
        <f t="shared" si="11"/>
        <v>121789.73950119999</v>
      </c>
      <c r="L37" s="9">
        <f t="shared" si="12"/>
        <v>122432.17488117001</v>
      </c>
      <c r="M37" s="9">
        <f t="shared" si="13"/>
        <v>18075.204</v>
      </c>
      <c r="N37" s="9">
        <f t="shared" si="14"/>
        <v>47271.0177</v>
      </c>
      <c r="O37" s="9">
        <v>-1553</v>
      </c>
      <c r="P37" s="9">
        <v>-193</v>
      </c>
      <c r="Q37" s="9">
        <v>-431</v>
      </c>
      <c r="R37" s="29">
        <v>-1190</v>
      </c>
      <c r="S37" s="30">
        <v>-4179</v>
      </c>
      <c r="T37" s="30">
        <v>-4306</v>
      </c>
      <c r="U37" s="30">
        <v>-4018</v>
      </c>
      <c r="V37" s="30">
        <v>-7146</v>
      </c>
      <c r="W37" s="30">
        <v>-3404</v>
      </c>
      <c r="X37" s="30">
        <v>1513</v>
      </c>
      <c r="Y37" s="9">
        <f t="shared" si="5"/>
        <v>-24907</v>
      </c>
      <c r="Z37" s="10">
        <f t="shared" si="10"/>
        <v>485033.24907997</v>
      </c>
      <c r="AA37" s="10">
        <f t="shared" si="7"/>
        <v>487833</v>
      </c>
      <c r="AB37" s="11">
        <f t="shared" si="8"/>
        <v>-2799.7509200299974</v>
      </c>
      <c r="AC37" s="26">
        <f t="shared" si="9"/>
        <v>-0.005855014680726917</v>
      </c>
      <c r="AD37" s="41" t="s">
        <v>178</v>
      </c>
      <c r="AE37" s="41">
        <v>5900</v>
      </c>
      <c r="AF37" s="41">
        <v>11800</v>
      </c>
    </row>
    <row r="38" spans="1:32" ht="11.25">
      <c r="A38" s="4" t="s">
        <v>17</v>
      </c>
      <c r="B38" s="9">
        <v>608098</v>
      </c>
      <c r="C38" s="9">
        <v>558574</v>
      </c>
      <c r="D38" s="9">
        <v>603287</v>
      </c>
      <c r="E38" s="9">
        <v>553646</v>
      </c>
      <c r="F38" s="9">
        <f t="shared" si="0"/>
        <v>-117</v>
      </c>
      <c r="G38" s="9">
        <v>1128</v>
      </c>
      <c r="H38" s="9">
        <v>1289</v>
      </c>
      <c r="I38" s="9">
        <v>21</v>
      </c>
      <c r="J38" s="9">
        <v>35</v>
      </c>
      <c r="K38" s="9">
        <f t="shared" si="11"/>
        <v>67907.86697544</v>
      </c>
      <c r="L38" s="9">
        <f t="shared" si="12"/>
        <v>71115.19200709999</v>
      </c>
      <c r="M38" s="9">
        <f t="shared" si="13"/>
        <v>1266.9027</v>
      </c>
      <c r="N38" s="9">
        <f t="shared" si="14"/>
        <v>1937.761</v>
      </c>
      <c r="O38" s="9">
        <v>-202</v>
      </c>
      <c r="P38" s="9">
        <v>331</v>
      </c>
      <c r="Q38" s="9">
        <v>572</v>
      </c>
      <c r="R38" s="29">
        <v>-1784</v>
      </c>
      <c r="S38" s="30">
        <v>-5869</v>
      </c>
      <c r="T38" s="30">
        <v>-5851</v>
      </c>
      <c r="U38" s="30">
        <v>-4622</v>
      </c>
      <c r="V38" s="30">
        <v>-5668</v>
      </c>
      <c r="W38" s="30">
        <v>-2492</v>
      </c>
      <c r="X38" s="30">
        <v>4179</v>
      </c>
      <c r="Y38" s="9">
        <f t="shared" si="5"/>
        <v>-21406</v>
      </c>
      <c r="Z38" s="10">
        <f t="shared" si="10"/>
        <v>585642.18333166</v>
      </c>
      <c r="AA38" s="10">
        <f t="shared" si="7"/>
        <v>553646</v>
      </c>
      <c r="AB38" s="11">
        <f t="shared" si="8"/>
        <v>31996.183331659995</v>
      </c>
      <c r="AC38" s="26">
        <f t="shared" si="9"/>
        <v>0.05303642102624455</v>
      </c>
      <c r="AD38" s="41" t="s">
        <v>179</v>
      </c>
      <c r="AE38" s="41">
        <v>-7200</v>
      </c>
      <c r="AF38" s="41">
        <v>-1300</v>
      </c>
    </row>
    <row r="39" spans="1:32" ht="11.25">
      <c r="A39" s="4" t="s">
        <v>15</v>
      </c>
      <c r="B39" s="9">
        <v>287673</v>
      </c>
      <c r="C39" s="9">
        <v>260535</v>
      </c>
      <c r="D39" s="9">
        <v>285350</v>
      </c>
      <c r="E39" s="9">
        <v>258048</v>
      </c>
      <c r="F39" s="9">
        <f t="shared" si="0"/>
        <v>-164</v>
      </c>
      <c r="G39" s="9">
        <v>1207</v>
      </c>
      <c r="H39" s="9">
        <v>1298</v>
      </c>
      <c r="I39" s="9">
        <v>13</v>
      </c>
      <c r="J39" s="9">
        <v>32</v>
      </c>
      <c r="K39" s="9">
        <f t="shared" si="11"/>
        <v>34396.9707315</v>
      </c>
      <c r="L39" s="9">
        <f t="shared" si="12"/>
        <v>33387.44758272</v>
      </c>
      <c r="M39" s="9">
        <f t="shared" si="13"/>
        <v>370.955</v>
      </c>
      <c r="N39" s="9">
        <f t="shared" si="14"/>
        <v>825.7536</v>
      </c>
      <c r="O39" s="9">
        <v>408</v>
      </c>
      <c r="P39" s="9">
        <v>680</v>
      </c>
      <c r="Q39" s="9">
        <v>835</v>
      </c>
      <c r="R39" s="29">
        <v>268</v>
      </c>
      <c r="S39" s="30">
        <v>-1760</v>
      </c>
      <c r="T39" s="30">
        <v>-1795</v>
      </c>
      <c r="U39" s="30">
        <v>-1582</v>
      </c>
      <c r="V39" s="30">
        <v>-2155</v>
      </c>
      <c r="W39" s="30">
        <v>-1840</v>
      </c>
      <c r="X39" s="30">
        <v>678</v>
      </c>
      <c r="Y39" s="9">
        <f t="shared" si="5"/>
        <v>-6263</v>
      </c>
      <c r="Z39" s="10">
        <f t="shared" si="10"/>
        <v>278368.27545122</v>
      </c>
      <c r="AA39" s="10">
        <f t="shared" si="7"/>
        <v>258048</v>
      </c>
      <c r="AB39" s="11">
        <f t="shared" si="8"/>
        <v>20320.27545121999</v>
      </c>
      <c r="AC39" s="26">
        <f t="shared" si="9"/>
        <v>0.07121175907208688</v>
      </c>
      <c r="AD39" s="41" t="s">
        <v>180</v>
      </c>
      <c r="AE39" s="41">
        <v>-6100</v>
      </c>
      <c r="AF39" s="41">
        <v>-6300</v>
      </c>
    </row>
    <row r="40" spans="1:32" ht="11.25">
      <c r="A40" s="4" t="s">
        <v>43</v>
      </c>
      <c r="B40" s="9">
        <v>341205</v>
      </c>
      <c r="C40" s="9">
        <v>327743</v>
      </c>
      <c r="D40" s="9">
        <v>339051</v>
      </c>
      <c r="E40" s="9">
        <v>325870</v>
      </c>
      <c r="F40" s="9">
        <f t="shared" si="0"/>
        <v>281</v>
      </c>
      <c r="G40" s="9">
        <v>2602</v>
      </c>
      <c r="H40" s="9">
        <v>2904</v>
      </c>
      <c r="I40" s="9">
        <v>30</v>
      </c>
      <c r="J40" s="9">
        <v>78</v>
      </c>
      <c r="K40" s="9">
        <f t="shared" si="11"/>
        <v>87956.4069894</v>
      </c>
      <c r="L40" s="9">
        <f t="shared" si="12"/>
        <v>93894.5133456</v>
      </c>
      <c r="M40" s="9">
        <f t="shared" si="13"/>
        <v>1017.153</v>
      </c>
      <c r="N40" s="9">
        <f t="shared" si="14"/>
        <v>2541.786</v>
      </c>
      <c r="O40" s="9">
        <v>-782</v>
      </c>
      <c r="P40" s="9">
        <v>324</v>
      </c>
      <c r="Q40" s="9">
        <v>-92</v>
      </c>
      <c r="R40" s="29">
        <v>-478</v>
      </c>
      <c r="S40" s="30">
        <v>-2691</v>
      </c>
      <c r="T40" s="30">
        <v>-2905</v>
      </c>
      <c r="U40" s="30">
        <v>-2761</v>
      </c>
      <c r="V40" s="30">
        <v>-3395</v>
      </c>
      <c r="W40" s="30">
        <v>-2737</v>
      </c>
      <c r="X40" s="30">
        <v>948</v>
      </c>
      <c r="Y40" s="9">
        <f t="shared" si="5"/>
        <v>-14569</v>
      </c>
      <c r="Z40" s="10">
        <f t="shared" si="10"/>
        <v>332225.7393562</v>
      </c>
      <c r="AA40" s="10">
        <f t="shared" si="7"/>
        <v>325870</v>
      </c>
      <c r="AB40" s="11">
        <f t="shared" si="8"/>
        <v>6355.739356199978</v>
      </c>
      <c r="AC40" s="26">
        <f t="shared" si="9"/>
        <v>0.01874567353053074</v>
      </c>
      <c r="AD40" s="41" t="s">
        <v>181</v>
      </c>
      <c r="AE40" s="41">
        <v>6000</v>
      </c>
      <c r="AF40" s="41">
        <v>7200</v>
      </c>
    </row>
    <row r="41" spans="1:32" ht="11.25">
      <c r="A41" s="4" t="s">
        <v>38</v>
      </c>
      <c r="B41" s="9">
        <v>555911</v>
      </c>
      <c r="C41" s="9">
        <v>525522</v>
      </c>
      <c r="D41" s="9">
        <v>550164</v>
      </c>
      <c r="E41" s="9">
        <v>520286</v>
      </c>
      <c r="F41" s="9">
        <f t="shared" si="0"/>
        <v>511</v>
      </c>
      <c r="G41" s="9">
        <v>1461</v>
      </c>
      <c r="H41" s="9">
        <v>1808</v>
      </c>
      <c r="I41" s="9">
        <v>213</v>
      </c>
      <c r="J41" s="9">
        <v>403</v>
      </c>
      <c r="K41" s="9">
        <f t="shared" si="11"/>
        <v>78666.88854347999</v>
      </c>
      <c r="L41" s="9">
        <f t="shared" si="12"/>
        <v>90276.78013536001</v>
      </c>
      <c r="M41" s="9">
        <f t="shared" si="13"/>
        <v>11718.4932</v>
      </c>
      <c r="N41" s="9">
        <f t="shared" si="14"/>
        <v>20967.5258</v>
      </c>
      <c r="O41" s="9">
        <v>-2179</v>
      </c>
      <c r="P41" s="9">
        <v>-695</v>
      </c>
      <c r="Q41" s="9">
        <v>-931</v>
      </c>
      <c r="R41" s="29">
        <v>-1567</v>
      </c>
      <c r="S41" s="30">
        <v>-4905</v>
      </c>
      <c r="T41" s="30">
        <v>-5061</v>
      </c>
      <c r="U41" s="30">
        <v>-5116</v>
      </c>
      <c r="V41" s="30">
        <v>-7676</v>
      </c>
      <c r="W41" s="30">
        <v>-5092</v>
      </c>
      <c r="X41" s="30">
        <v>-331</v>
      </c>
      <c r="Y41" s="9">
        <f t="shared" si="5"/>
        <v>-33553</v>
      </c>
      <c r="Z41" s="10">
        <f t="shared" si="10"/>
        <v>537980.92419188</v>
      </c>
      <c r="AA41" s="10">
        <f t="shared" si="7"/>
        <v>520286</v>
      </c>
      <c r="AB41" s="11">
        <f t="shared" si="8"/>
        <v>17694.92419188004</v>
      </c>
      <c r="AC41" s="26">
        <f t="shared" si="9"/>
        <v>0.03216299901825645</v>
      </c>
      <c r="AD41" s="41" t="s">
        <v>182</v>
      </c>
      <c r="AE41" s="41">
        <v>600</v>
      </c>
      <c r="AF41" s="41">
        <v>34400</v>
      </c>
    </row>
    <row r="42" spans="1:32" ht="11.25">
      <c r="A42" s="4" t="s">
        <v>16</v>
      </c>
      <c r="B42" s="9">
        <v>252713</v>
      </c>
      <c r="C42" s="9">
        <v>229062</v>
      </c>
      <c r="D42" s="9">
        <v>249999</v>
      </c>
      <c r="E42" s="9">
        <v>226395</v>
      </c>
      <c r="F42" s="9">
        <f t="shared" si="0"/>
        <v>47</v>
      </c>
      <c r="G42" s="9">
        <v>1574</v>
      </c>
      <c r="H42" s="9">
        <v>1719</v>
      </c>
      <c r="I42" s="9">
        <v>171</v>
      </c>
      <c r="J42" s="9">
        <v>236</v>
      </c>
      <c r="K42" s="9">
        <f t="shared" si="11"/>
        <v>38676.960291539996</v>
      </c>
      <c r="L42" s="9">
        <f t="shared" si="12"/>
        <v>37998.8522082</v>
      </c>
      <c r="M42" s="9">
        <f t="shared" si="13"/>
        <v>4274.9829</v>
      </c>
      <c r="N42" s="9">
        <f t="shared" si="14"/>
        <v>5342.922</v>
      </c>
      <c r="O42" s="9">
        <v>-642</v>
      </c>
      <c r="P42" s="9">
        <v>112</v>
      </c>
      <c r="Q42" s="9">
        <v>-61</v>
      </c>
      <c r="R42" s="29">
        <v>-268</v>
      </c>
      <c r="S42" s="30">
        <v>-1817</v>
      </c>
      <c r="T42" s="30">
        <v>-2003</v>
      </c>
      <c r="U42" s="30">
        <v>-2053</v>
      </c>
      <c r="V42" s="30">
        <v>-2784</v>
      </c>
      <c r="W42" s="30">
        <v>-1539</v>
      </c>
      <c r="X42" s="30">
        <v>638</v>
      </c>
      <c r="Y42" s="9">
        <f t="shared" si="5"/>
        <v>-10417</v>
      </c>
      <c r="Z42" s="10">
        <f t="shared" si="10"/>
        <v>240018.83101666</v>
      </c>
      <c r="AA42" s="10">
        <f t="shared" si="7"/>
        <v>226395</v>
      </c>
      <c r="AB42" s="11">
        <f t="shared" si="8"/>
        <v>13623.831016659999</v>
      </c>
      <c r="AC42" s="26">
        <f t="shared" si="9"/>
        <v>0.05449554204880819</v>
      </c>
      <c r="AD42" s="41" t="s">
        <v>183</v>
      </c>
      <c r="AE42" s="41">
        <v>-3400</v>
      </c>
      <c r="AF42" s="41">
        <v>700</v>
      </c>
    </row>
    <row r="43" spans="1:32" ht="11.25">
      <c r="A43" s="4" t="s">
        <v>82</v>
      </c>
      <c r="B43" s="9">
        <v>288902</v>
      </c>
      <c r="C43" s="9">
        <v>263937</v>
      </c>
      <c r="D43" s="9">
        <v>288431</v>
      </c>
      <c r="E43" s="9">
        <v>264013</v>
      </c>
      <c r="F43" s="9">
        <f t="shared" si="0"/>
        <v>547</v>
      </c>
      <c r="G43" s="9">
        <v>635</v>
      </c>
      <c r="H43" s="9">
        <v>738</v>
      </c>
      <c r="I43" s="9">
        <v>23</v>
      </c>
      <c r="J43" s="9">
        <v>106</v>
      </c>
      <c r="K43" s="9">
        <f t="shared" si="11"/>
        <v>18273.24315245</v>
      </c>
      <c r="L43" s="9">
        <f t="shared" si="12"/>
        <v>19277.62731036</v>
      </c>
      <c r="M43" s="9">
        <f t="shared" si="13"/>
        <v>663.3913</v>
      </c>
      <c r="N43" s="9">
        <f t="shared" si="14"/>
        <v>2798.5378</v>
      </c>
      <c r="O43" s="9">
        <v>876</v>
      </c>
      <c r="P43" s="9">
        <v>751</v>
      </c>
      <c r="Q43" s="9">
        <v>865</v>
      </c>
      <c r="R43" s="29">
        <v>505</v>
      </c>
      <c r="S43" s="30">
        <v>-1258</v>
      </c>
      <c r="T43" s="30">
        <v>-1835</v>
      </c>
      <c r="U43" s="30">
        <v>-1656</v>
      </c>
      <c r="V43" s="30">
        <v>-2206</v>
      </c>
      <c r="W43" s="30">
        <v>-1586</v>
      </c>
      <c r="X43" s="30">
        <v>889</v>
      </c>
      <c r="Y43" s="9">
        <f t="shared" si="5"/>
        <v>-4655</v>
      </c>
      <c r="Z43" s="10">
        <f t="shared" si="10"/>
        <v>287462.53065791</v>
      </c>
      <c r="AA43" s="10">
        <f t="shared" si="7"/>
        <v>264013</v>
      </c>
      <c r="AB43" s="11">
        <f t="shared" si="8"/>
        <v>23449.530657909985</v>
      </c>
      <c r="AC43" s="26">
        <f t="shared" si="9"/>
        <v>0.08130031327391989</v>
      </c>
      <c r="AD43" s="41" t="s">
        <v>184</v>
      </c>
      <c r="AE43" s="41">
        <v>-10000</v>
      </c>
      <c r="AF43" s="41">
        <v>-2800</v>
      </c>
    </row>
    <row r="44" spans="1:32" ht="11.25">
      <c r="A44" s="4" t="s">
        <v>27</v>
      </c>
      <c r="B44" s="9">
        <v>271231</v>
      </c>
      <c r="C44" s="9">
        <v>251528</v>
      </c>
      <c r="D44" s="9">
        <v>269486</v>
      </c>
      <c r="E44" s="9">
        <v>249173</v>
      </c>
      <c r="F44" s="9">
        <f t="shared" si="0"/>
        <v>-610</v>
      </c>
      <c r="G44" s="9">
        <v>1788</v>
      </c>
      <c r="H44" s="9">
        <v>1974</v>
      </c>
      <c r="I44" s="9">
        <v>17</v>
      </c>
      <c r="J44" s="9">
        <v>68</v>
      </c>
      <c r="K44" s="9">
        <f t="shared" si="11"/>
        <v>48102.183835439995</v>
      </c>
      <c r="L44" s="9">
        <f t="shared" si="12"/>
        <v>48852.28029864</v>
      </c>
      <c r="M44" s="9">
        <f t="shared" si="13"/>
        <v>458.1262</v>
      </c>
      <c r="N44" s="9">
        <f t="shared" si="14"/>
        <v>1694.3764</v>
      </c>
      <c r="O44" s="9">
        <v>15</v>
      </c>
      <c r="P44" s="9">
        <v>475</v>
      </c>
      <c r="Q44" s="9">
        <v>399</v>
      </c>
      <c r="R44" s="29">
        <v>76</v>
      </c>
      <c r="S44" s="30">
        <v>-1886</v>
      </c>
      <c r="T44" s="30">
        <v>-2184</v>
      </c>
      <c r="U44" s="30">
        <v>-2114</v>
      </c>
      <c r="V44" s="30">
        <v>-2393</v>
      </c>
      <c r="W44" s="30">
        <v>-1845</v>
      </c>
      <c r="X44" s="30">
        <v>977</v>
      </c>
      <c r="Y44" s="9">
        <f>SUM(O44:X44)</f>
        <v>-8480</v>
      </c>
      <c r="Z44" s="10">
        <f t="shared" si="10"/>
        <v>262382.3466632</v>
      </c>
      <c r="AA44" s="10">
        <f t="shared" si="7"/>
        <v>249173</v>
      </c>
      <c r="AB44" s="11">
        <f t="shared" si="8"/>
        <v>13209.346663200005</v>
      </c>
      <c r="AC44" s="26">
        <f t="shared" si="9"/>
        <v>0.04901681966113269</v>
      </c>
      <c r="AD44" s="41" t="s">
        <v>185</v>
      </c>
      <c r="AE44" s="41">
        <v>-6400</v>
      </c>
      <c r="AF44" s="41">
        <v>-4400</v>
      </c>
    </row>
    <row r="45" spans="1:32" ht="11.25">
      <c r="A45" s="4" t="s">
        <v>51</v>
      </c>
      <c r="B45" s="9">
        <v>640549</v>
      </c>
      <c r="C45" s="9">
        <v>637130</v>
      </c>
      <c r="D45" s="9">
        <v>637425</v>
      </c>
      <c r="E45" s="9">
        <v>632891</v>
      </c>
      <c r="F45" s="9">
        <f t="shared" si="0"/>
        <v>-1115</v>
      </c>
      <c r="G45" s="9">
        <v>1784</v>
      </c>
      <c r="H45" s="9">
        <v>2057</v>
      </c>
      <c r="I45" s="9">
        <v>83</v>
      </c>
      <c r="J45" s="9">
        <v>324</v>
      </c>
      <c r="K45" s="9">
        <f t="shared" si="11"/>
        <v>112772.77205400002</v>
      </c>
      <c r="L45" s="9">
        <f t="shared" si="12"/>
        <v>125967.66271012001</v>
      </c>
      <c r="M45" s="9">
        <f t="shared" si="13"/>
        <v>5290.6275</v>
      </c>
      <c r="N45" s="9">
        <f t="shared" si="14"/>
        <v>20505.6684</v>
      </c>
      <c r="O45" s="9">
        <v>-356</v>
      </c>
      <c r="P45" s="9">
        <v>770</v>
      </c>
      <c r="Q45" s="9">
        <v>667</v>
      </c>
      <c r="R45" s="29">
        <v>-232</v>
      </c>
      <c r="S45" s="30">
        <v>-4231</v>
      </c>
      <c r="T45" s="30">
        <v>-4349</v>
      </c>
      <c r="U45" s="30">
        <v>-3876</v>
      </c>
      <c r="V45" s="30">
        <v>-7268</v>
      </c>
      <c r="W45" s="30">
        <v>-3751</v>
      </c>
      <c r="X45" s="30">
        <v>789</v>
      </c>
      <c r="Y45" s="9">
        <f t="shared" si="5"/>
        <v>-21837</v>
      </c>
      <c r="Z45" s="10">
        <f t="shared" si="10"/>
        <v>642882.93155612</v>
      </c>
      <c r="AA45" s="10">
        <f t="shared" si="7"/>
        <v>632891</v>
      </c>
      <c r="AB45" s="11">
        <f t="shared" si="8"/>
        <v>9991.93155612005</v>
      </c>
      <c r="AC45" s="26">
        <f t="shared" si="9"/>
        <v>0.015675462299282347</v>
      </c>
      <c r="AD45" s="41" t="s">
        <v>186</v>
      </c>
      <c r="AE45" s="41">
        <v>-4100</v>
      </c>
      <c r="AF45" s="41">
        <v>30000</v>
      </c>
    </row>
    <row r="46" spans="1:32" ht="11.25">
      <c r="A46" s="4" t="s">
        <v>65</v>
      </c>
      <c r="B46" s="9">
        <v>303838</v>
      </c>
      <c r="C46" s="9">
        <v>268910</v>
      </c>
      <c r="D46" s="9">
        <v>298942</v>
      </c>
      <c r="E46" s="9">
        <v>264188</v>
      </c>
      <c r="F46" s="9">
        <f t="shared" si="0"/>
        <v>174</v>
      </c>
      <c r="G46" s="9">
        <v>752</v>
      </c>
      <c r="H46" s="9">
        <v>833</v>
      </c>
      <c r="I46" s="9">
        <v>11</v>
      </c>
      <c r="J46" s="9">
        <v>17</v>
      </c>
      <c r="K46" s="9">
        <f t="shared" si="11"/>
        <v>22455.70991776</v>
      </c>
      <c r="L46" s="9">
        <f t="shared" si="12"/>
        <v>21969.448737320003</v>
      </c>
      <c r="M46" s="9">
        <f t="shared" si="13"/>
        <v>328.8362</v>
      </c>
      <c r="N46" s="9">
        <f t="shared" si="14"/>
        <v>449.1196</v>
      </c>
      <c r="O46" s="9">
        <v>13</v>
      </c>
      <c r="P46" s="9">
        <v>891</v>
      </c>
      <c r="Q46" s="9">
        <v>815</v>
      </c>
      <c r="R46" s="29">
        <v>279</v>
      </c>
      <c r="S46" s="30">
        <v>-1683</v>
      </c>
      <c r="T46" s="30">
        <v>-2037</v>
      </c>
      <c r="U46" s="30">
        <v>-1885</v>
      </c>
      <c r="V46" s="30">
        <v>-3374</v>
      </c>
      <c r="W46" s="30">
        <v>-1916</v>
      </c>
      <c r="X46" s="30">
        <v>683</v>
      </c>
      <c r="Y46" s="9">
        <f t="shared" si="5"/>
        <v>-8214</v>
      </c>
      <c r="Z46" s="10">
        <f t="shared" si="10"/>
        <v>290536.02221956</v>
      </c>
      <c r="AA46" s="10">
        <f t="shared" si="7"/>
        <v>264188</v>
      </c>
      <c r="AB46" s="11">
        <f t="shared" si="8"/>
        <v>26348.022219559993</v>
      </c>
      <c r="AC46" s="26">
        <f t="shared" si="9"/>
        <v>0.08813757257113418</v>
      </c>
      <c r="AD46" s="41" t="s">
        <v>187</v>
      </c>
      <c r="AE46" s="41">
        <v>-14000</v>
      </c>
      <c r="AF46" s="41">
        <v>-9300</v>
      </c>
    </row>
    <row r="47" spans="1:32" ht="11.25">
      <c r="A47" s="4" t="s">
        <v>45</v>
      </c>
      <c r="B47" s="9">
        <v>669920</v>
      </c>
      <c r="C47" s="9">
        <v>649691</v>
      </c>
      <c r="D47" s="9">
        <v>666385</v>
      </c>
      <c r="E47" s="9">
        <v>646667</v>
      </c>
      <c r="F47" s="9">
        <f t="shared" si="0"/>
        <v>511</v>
      </c>
      <c r="G47" s="9">
        <v>1441</v>
      </c>
      <c r="H47" s="9">
        <v>1829</v>
      </c>
      <c r="I47" s="9">
        <v>20</v>
      </c>
      <c r="J47" s="9">
        <v>56</v>
      </c>
      <c r="K47" s="9">
        <f t="shared" si="11"/>
        <v>95834.02634299999</v>
      </c>
      <c r="L47" s="9">
        <f t="shared" si="12"/>
        <v>117613.05209191999</v>
      </c>
      <c r="M47" s="9">
        <f t="shared" si="13"/>
        <v>1332.77</v>
      </c>
      <c r="N47" s="9">
        <f t="shared" si="14"/>
        <v>3621.3352</v>
      </c>
      <c r="O47" s="9">
        <v>-176</v>
      </c>
      <c r="P47" s="9">
        <v>1113</v>
      </c>
      <c r="Q47" s="9">
        <v>1148</v>
      </c>
      <c r="R47" s="29">
        <v>560</v>
      </c>
      <c r="S47" s="30">
        <v>-4090</v>
      </c>
      <c r="T47" s="30">
        <v>-5399</v>
      </c>
      <c r="U47" s="30">
        <v>-4917</v>
      </c>
      <c r="V47" s="30">
        <v>-5475</v>
      </c>
      <c r="W47" s="39">
        <v>-4528</v>
      </c>
      <c r="X47" s="30">
        <v>2560</v>
      </c>
      <c r="Y47" s="9">
        <f t="shared" si="5"/>
        <v>-19204</v>
      </c>
      <c r="Z47" s="10">
        <f t="shared" si="10"/>
        <v>671759.59094892</v>
      </c>
      <c r="AA47" s="10">
        <f t="shared" si="7"/>
        <v>646667</v>
      </c>
      <c r="AB47" s="11">
        <f t="shared" si="8"/>
        <v>25092.59094892</v>
      </c>
      <c r="AC47" s="26">
        <f t="shared" si="9"/>
        <v>0.03765479557451023</v>
      </c>
      <c r="AD47" s="41" t="s">
        <v>188</v>
      </c>
      <c r="AE47" s="41">
        <v>-100</v>
      </c>
      <c r="AF47" s="41">
        <v>-2300</v>
      </c>
    </row>
    <row r="48" spans="1:32" ht="11.25">
      <c r="A48" s="4" t="s">
        <v>25</v>
      </c>
      <c r="B48" s="9">
        <v>364061</v>
      </c>
      <c r="C48" s="9">
        <v>337224</v>
      </c>
      <c r="D48" s="9">
        <v>360823</v>
      </c>
      <c r="E48" s="9">
        <v>333569</v>
      </c>
      <c r="F48" s="9">
        <f t="shared" si="0"/>
        <v>-417</v>
      </c>
      <c r="G48" s="9">
        <v>2035</v>
      </c>
      <c r="H48" s="9">
        <v>2234</v>
      </c>
      <c r="I48" s="9">
        <v>27</v>
      </c>
      <c r="J48" s="9">
        <v>77</v>
      </c>
      <c r="K48" s="9">
        <f t="shared" si="11"/>
        <v>73229.22630265</v>
      </c>
      <c r="L48" s="9">
        <f t="shared" si="12"/>
        <v>73945.51587758</v>
      </c>
      <c r="M48" s="9">
        <f t="shared" si="13"/>
        <v>974.2221</v>
      </c>
      <c r="N48" s="9">
        <f t="shared" si="14"/>
        <v>2568.4813</v>
      </c>
      <c r="O48" s="9">
        <v>-328</v>
      </c>
      <c r="P48" s="9">
        <v>627</v>
      </c>
      <c r="Q48" s="9">
        <v>473</v>
      </c>
      <c r="R48" s="29">
        <v>-227</v>
      </c>
      <c r="S48" s="30">
        <v>-2421</v>
      </c>
      <c r="T48" s="30">
        <v>-2760</v>
      </c>
      <c r="U48" s="30">
        <v>-2469</v>
      </c>
      <c r="V48" s="30">
        <v>-3126</v>
      </c>
      <c r="W48" s="39">
        <v>-2508</v>
      </c>
      <c r="X48" s="30">
        <v>1088</v>
      </c>
      <c r="Y48" s="9">
        <f t="shared" si="5"/>
        <v>-11651</v>
      </c>
      <c r="Z48" s="10">
        <f t="shared" si="10"/>
        <v>351065.54877492995</v>
      </c>
      <c r="AA48" s="10">
        <f t="shared" si="7"/>
        <v>333569</v>
      </c>
      <c r="AB48" s="11">
        <f t="shared" si="8"/>
        <v>17496.54877492995</v>
      </c>
      <c r="AC48" s="26">
        <f t="shared" si="9"/>
        <v>0.04849066931689485</v>
      </c>
      <c r="AD48" s="41" t="s">
        <v>189</v>
      </c>
      <c r="AE48" s="41">
        <v>-2200</v>
      </c>
      <c r="AF48" s="41">
        <v>3700</v>
      </c>
    </row>
    <row r="49" spans="1:32" ht="11.25">
      <c r="A49" s="4" t="s">
        <v>12</v>
      </c>
      <c r="B49" s="9">
        <v>205769</v>
      </c>
      <c r="C49" s="9">
        <v>176889</v>
      </c>
      <c r="D49" s="9">
        <v>202402</v>
      </c>
      <c r="E49" s="9">
        <v>174662</v>
      </c>
      <c r="F49" s="9">
        <f t="shared" si="0"/>
        <v>1140</v>
      </c>
      <c r="G49" s="9">
        <v>918</v>
      </c>
      <c r="H49" s="9">
        <v>1076</v>
      </c>
      <c r="I49" s="9">
        <v>10</v>
      </c>
      <c r="J49" s="9">
        <v>50</v>
      </c>
      <c r="K49" s="9">
        <f t="shared" si="11"/>
        <v>18561.923096399998</v>
      </c>
      <c r="L49" s="9">
        <f t="shared" si="12"/>
        <v>18699.663044</v>
      </c>
      <c r="M49" s="9">
        <f t="shared" si="13"/>
        <v>202.402</v>
      </c>
      <c r="N49" s="9">
        <f t="shared" si="14"/>
        <v>873.31</v>
      </c>
      <c r="O49" s="9">
        <v>-1804</v>
      </c>
      <c r="P49" s="9">
        <v>-932</v>
      </c>
      <c r="Q49" s="9">
        <v>-1210</v>
      </c>
      <c r="R49" s="29">
        <v>-1384</v>
      </c>
      <c r="S49" s="30">
        <v>-2310</v>
      </c>
      <c r="T49" s="30">
        <v>-2607</v>
      </c>
      <c r="U49" s="30">
        <v>-2748</v>
      </c>
      <c r="V49" s="30">
        <v>-3076</v>
      </c>
      <c r="W49" s="39">
        <v>-2512</v>
      </c>
      <c r="X49" s="30">
        <v>-712</v>
      </c>
      <c r="Y49" s="9">
        <f t="shared" si="5"/>
        <v>-19295</v>
      </c>
      <c r="Z49" s="10">
        <f t="shared" si="10"/>
        <v>185055.6479476</v>
      </c>
      <c r="AA49" s="10">
        <f t="shared" si="7"/>
        <v>174662</v>
      </c>
      <c r="AB49" s="11">
        <f t="shared" si="8"/>
        <v>10393.647947599995</v>
      </c>
      <c r="AC49" s="26">
        <f t="shared" si="9"/>
        <v>0.05135150812541375</v>
      </c>
      <c r="AD49" s="41" t="s">
        <v>190</v>
      </c>
      <c r="AE49" s="41">
        <v>-3600</v>
      </c>
      <c r="AF49" s="41">
        <v>-400</v>
      </c>
    </row>
    <row r="50" spans="1:32" ht="11.25">
      <c r="A50" s="4" t="s">
        <v>72</v>
      </c>
      <c r="B50" s="9">
        <v>268083</v>
      </c>
      <c r="C50" s="9">
        <v>239972</v>
      </c>
      <c r="D50" s="9">
        <v>265192</v>
      </c>
      <c r="E50" s="9">
        <v>238725</v>
      </c>
      <c r="F50" s="9">
        <f t="shared" si="0"/>
        <v>1644</v>
      </c>
      <c r="G50" s="9">
        <v>1985</v>
      </c>
      <c r="H50" s="9">
        <v>2218</v>
      </c>
      <c r="I50" s="9">
        <v>172</v>
      </c>
      <c r="J50" s="9">
        <v>205</v>
      </c>
      <c r="K50" s="9">
        <f t="shared" si="11"/>
        <v>51735.1934736</v>
      </c>
      <c r="L50" s="9">
        <f t="shared" si="12"/>
        <v>51863.7462975</v>
      </c>
      <c r="M50" s="9">
        <f t="shared" si="13"/>
        <v>4561.3024</v>
      </c>
      <c r="N50" s="9">
        <f t="shared" si="14"/>
        <v>4893.8625</v>
      </c>
      <c r="O50" s="9">
        <v>-1724</v>
      </c>
      <c r="P50" s="9">
        <v>-1139</v>
      </c>
      <c r="Q50" s="9">
        <v>-1207</v>
      </c>
      <c r="R50" s="29">
        <v>-1651</v>
      </c>
      <c r="S50" s="30">
        <v>-2910</v>
      </c>
      <c r="T50" s="30">
        <v>-3343</v>
      </c>
      <c r="U50" s="30">
        <v>-3279</v>
      </c>
      <c r="V50" s="30">
        <v>-3584</v>
      </c>
      <c r="W50" s="39">
        <v>-3150</v>
      </c>
      <c r="X50" s="30">
        <v>-575</v>
      </c>
      <c r="Y50" s="9">
        <f t="shared" si="5"/>
        <v>-22562</v>
      </c>
      <c r="Z50" s="10">
        <f t="shared" si="10"/>
        <v>244735.11292390001</v>
      </c>
      <c r="AA50" s="10">
        <f t="shared" si="7"/>
        <v>238725</v>
      </c>
      <c r="AB50" s="11">
        <f t="shared" si="8"/>
        <v>6010.112923900015</v>
      </c>
      <c r="AC50" s="26">
        <f t="shared" si="9"/>
        <v>0.0226632512440044</v>
      </c>
      <c r="AD50" s="41" t="s">
        <v>191</v>
      </c>
      <c r="AE50" s="41">
        <v>2600</v>
      </c>
      <c r="AF50" s="41">
        <v>11900</v>
      </c>
    </row>
    <row r="51" spans="1:32" ht="11.25">
      <c r="A51" s="4" t="s">
        <v>67</v>
      </c>
      <c r="B51" s="9">
        <v>122738</v>
      </c>
      <c r="C51" s="9">
        <v>108822</v>
      </c>
      <c r="D51" s="9">
        <v>117301</v>
      </c>
      <c r="E51" s="9">
        <v>104341</v>
      </c>
      <c r="F51" s="9">
        <f t="shared" si="0"/>
        <v>956</v>
      </c>
      <c r="G51" s="9">
        <v>731</v>
      </c>
      <c r="H51" s="9">
        <v>827</v>
      </c>
      <c r="I51" s="9">
        <v>8</v>
      </c>
      <c r="J51" s="9">
        <v>15</v>
      </c>
      <c r="K51" s="9">
        <f t="shared" si="11"/>
        <v>8567.84333752</v>
      </c>
      <c r="L51" s="9">
        <f t="shared" si="12"/>
        <v>8616.05719895</v>
      </c>
      <c r="M51" s="9">
        <f t="shared" si="13"/>
        <v>93.8408</v>
      </c>
      <c r="N51" s="9">
        <f t="shared" si="14"/>
        <v>156.5115</v>
      </c>
      <c r="O51" s="9">
        <v>-37</v>
      </c>
      <c r="P51" s="9">
        <v>686</v>
      </c>
      <c r="Q51" s="9">
        <v>843</v>
      </c>
      <c r="R51" s="29">
        <v>510</v>
      </c>
      <c r="S51" s="30">
        <v>-301</v>
      </c>
      <c r="T51" s="30">
        <v>-582</v>
      </c>
      <c r="U51" s="30">
        <v>-433</v>
      </c>
      <c r="V51" s="30">
        <v>-973</v>
      </c>
      <c r="W51" s="39">
        <v>-594</v>
      </c>
      <c r="X51" s="30">
        <v>414</v>
      </c>
      <c r="Y51" s="9">
        <f t="shared" si="5"/>
        <v>-467</v>
      </c>
      <c r="Z51" s="10">
        <f t="shared" si="10"/>
        <v>117900.88456143001</v>
      </c>
      <c r="AA51" s="10">
        <f t="shared" si="7"/>
        <v>104341</v>
      </c>
      <c r="AB51" s="11">
        <f>Z51-AA51</f>
        <v>13559.884561430008</v>
      </c>
      <c r="AC51" s="26">
        <f t="shared" si="9"/>
        <v>0.11559905338769497</v>
      </c>
      <c r="AD51" s="41" t="s">
        <v>192</v>
      </c>
      <c r="AE51" s="41">
        <v>-8500</v>
      </c>
      <c r="AF51" s="41">
        <v>-5800</v>
      </c>
    </row>
    <row r="52" spans="1:32" ht="11.25">
      <c r="A52" s="4" t="s">
        <v>33</v>
      </c>
      <c r="B52" s="9">
        <v>508149</v>
      </c>
      <c r="C52" s="9">
        <v>474786</v>
      </c>
      <c r="D52" s="9">
        <v>506905</v>
      </c>
      <c r="E52" s="9">
        <v>471727</v>
      </c>
      <c r="F52" s="9">
        <f t="shared" si="0"/>
        <v>-1815</v>
      </c>
      <c r="G52" s="9">
        <v>1889</v>
      </c>
      <c r="H52" s="9">
        <v>2090</v>
      </c>
      <c r="I52" s="9">
        <v>24</v>
      </c>
      <c r="J52" s="9">
        <v>49</v>
      </c>
      <c r="K52" s="9">
        <f t="shared" si="11"/>
        <v>95524.5440492</v>
      </c>
      <c r="L52" s="9">
        <f t="shared" si="12"/>
        <v>98107.8473793</v>
      </c>
      <c r="M52" s="9">
        <f t="shared" si="13"/>
        <v>1216.572</v>
      </c>
      <c r="N52" s="9">
        <f t="shared" si="14"/>
        <v>2311.4623</v>
      </c>
      <c r="O52" s="9">
        <v>-1237</v>
      </c>
      <c r="P52" s="9">
        <v>-223</v>
      </c>
      <c r="Q52" s="9">
        <v>-222</v>
      </c>
      <c r="R52" s="29">
        <v>-812</v>
      </c>
      <c r="S52" s="30">
        <v>-4606</v>
      </c>
      <c r="T52" s="30">
        <v>-4660</v>
      </c>
      <c r="U52" s="30">
        <v>-4646</v>
      </c>
      <c r="V52" s="30">
        <v>-5208</v>
      </c>
      <c r="W52" s="39">
        <v>-3908</v>
      </c>
      <c r="X52" s="30">
        <v>1053</v>
      </c>
      <c r="Y52" s="9">
        <f t="shared" si="5"/>
        <v>-24469</v>
      </c>
      <c r="Z52" s="10">
        <f t="shared" si="10"/>
        <v>484299.19363010005</v>
      </c>
      <c r="AA52" s="10">
        <f t="shared" si="7"/>
        <v>471727</v>
      </c>
      <c r="AB52" s="11">
        <f t="shared" si="8"/>
        <v>12572.193630100053</v>
      </c>
      <c r="AC52" s="26">
        <f t="shared" si="9"/>
        <v>0.02480187338870213</v>
      </c>
      <c r="AD52" s="41" t="s">
        <v>193</v>
      </c>
      <c r="AE52" s="41">
        <v>-700</v>
      </c>
      <c r="AF52" s="41">
        <v>2900</v>
      </c>
    </row>
    <row r="53" spans="1:32" ht="11.25">
      <c r="A53" s="4" t="s">
        <v>70</v>
      </c>
      <c r="B53" s="9">
        <v>476119</v>
      </c>
      <c r="C53" s="9">
        <v>425512</v>
      </c>
      <c r="D53" s="9">
        <v>474132</v>
      </c>
      <c r="E53" s="9">
        <v>422853</v>
      </c>
      <c r="F53" s="9">
        <f t="shared" si="0"/>
        <v>-672</v>
      </c>
      <c r="G53" s="9">
        <v>1094</v>
      </c>
      <c r="H53" s="9">
        <v>1143</v>
      </c>
      <c r="I53" s="9">
        <v>16</v>
      </c>
      <c r="J53" s="9">
        <v>57</v>
      </c>
      <c r="K53" s="9">
        <f t="shared" si="11"/>
        <v>51787.04873472</v>
      </c>
      <c r="L53" s="9">
        <f t="shared" si="12"/>
        <v>48056.60494197</v>
      </c>
      <c r="M53" s="9">
        <f t="shared" si="13"/>
        <v>758.6112</v>
      </c>
      <c r="N53" s="9">
        <f t="shared" si="14"/>
        <v>2410.2621</v>
      </c>
      <c r="O53" s="9">
        <v>-628</v>
      </c>
      <c r="P53" s="9">
        <v>-323</v>
      </c>
      <c r="Q53" s="9">
        <v>-584</v>
      </c>
      <c r="R53" s="29">
        <v>-2049</v>
      </c>
      <c r="S53" s="30">
        <v>-5849</v>
      </c>
      <c r="T53" s="30">
        <v>-5064</v>
      </c>
      <c r="U53" s="30">
        <v>-3613</v>
      </c>
      <c r="V53" s="30">
        <v>-3436</v>
      </c>
      <c r="W53" s="39">
        <v>-1504</v>
      </c>
      <c r="X53" s="30">
        <v>2718</v>
      </c>
      <c r="Y53" s="9">
        <f t="shared" si="5"/>
        <v>-20332</v>
      </c>
      <c r="Z53" s="10">
        <f t="shared" si="10"/>
        <v>451049.20710725</v>
      </c>
      <c r="AA53" s="10">
        <f t="shared" si="7"/>
        <v>422853</v>
      </c>
      <c r="AB53" s="11">
        <f t="shared" si="8"/>
        <v>28196.207107249997</v>
      </c>
      <c r="AC53" s="26">
        <f t="shared" si="9"/>
        <v>0.059469107985223514</v>
      </c>
      <c r="AD53" s="41" t="s">
        <v>194</v>
      </c>
      <c r="AE53" s="41">
        <v>-8700</v>
      </c>
      <c r="AF53" s="41">
        <v>200</v>
      </c>
    </row>
    <row r="54" spans="1:32" ht="11.25">
      <c r="A54" s="4" t="s">
        <v>8</v>
      </c>
      <c r="B54" s="9">
        <v>436310</v>
      </c>
      <c r="C54" s="9">
        <v>366734</v>
      </c>
      <c r="D54" s="9">
        <v>431832</v>
      </c>
      <c r="E54" s="9">
        <v>363847</v>
      </c>
      <c r="F54" s="9">
        <f t="shared" si="0"/>
        <v>1591</v>
      </c>
      <c r="G54" s="9">
        <v>2618</v>
      </c>
      <c r="H54" s="9">
        <v>2975</v>
      </c>
      <c r="I54" s="9">
        <v>210</v>
      </c>
      <c r="J54" s="9">
        <v>410</v>
      </c>
      <c r="K54" s="9">
        <f t="shared" si="11"/>
        <v>110679.49163039999</v>
      </c>
      <c r="L54" s="9">
        <f t="shared" si="12"/>
        <v>103806.45871749999</v>
      </c>
      <c r="M54" s="9">
        <f t="shared" si="13"/>
        <v>9068.472</v>
      </c>
      <c r="N54" s="9">
        <f t="shared" si="14"/>
        <v>14917.727</v>
      </c>
      <c r="O54" s="9">
        <v>-713</v>
      </c>
      <c r="P54" s="9">
        <v>687</v>
      </c>
      <c r="Q54" s="9">
        <v>603</v>
      </c>
      <c r="R54" s="36"/>
      <c r="S54" s="37"/>
      <c r="T54" s="37"/>
      <c r="U54" s="37"/>
      <c r="V54" s="37"/>
      <c r="W54" s="40"/>
      <c r="X54" s="30">
        <v>1379</v>
      </c>
      <c r="Y54" s="9">
        <f t="shared" si="5"/>
        <v>1956</v>
      </c>
      <c r="Z54" s="10">
        <f t="shared" si="10"/>
        <v>434355.22208710003</v>
      </c>
      <c r="AA54" s="10">
        <f t="shared" si="7"/>
        <v>363847</v>
      </c>
      <c r="AB54" s="11">
        <f t="shared" si="8"/>
        <v>70508.22208710003</v>
      </c>
      <c r="AC54" s="26">
        <f t="shared" si="9"/>
        <v>0.16327697365433788</v>
      </c>
      <c r="AD54" s="41" t="s">
        <v>195</v>
      </c>
      <c r="AE54" s="41">
        <v>900</v>
      </c>
      <c r="AF54" s="41">
        <v>21800</v>
      </c>
    </row>
    <row r="55" spans="1:32" ht="11.25">
      <c r="A55" s="4" t="s">
        <v>24</v>
      </c>
      <c r="B55" s="9">
        <v>214765</v>
      </c>
      <c r="C55" s="9">
        <v>198865</v>
      </c>
      <c r="D55" s="9">
        <v>212962</v>
      </c>
      <c r="E55" s="9">
        <v>196911</v>
      </c>
      <c r="F55" s="9">
        <f t="shared" si="0"/>
        <v>-151</v>
      </c>
      <c r="G55" s="9">
        <v>1936</v>
      </c>
      <c r="H55" s="9">
        <v>2415</v>
      </c>
      <c r="I55" s="9">
        <v>109</v>
      </c>
      <c r="J55" s="9">
        <v>202</v>
      </c>
      <c r="K55" s="9">
        <f t="shared" si="11"/>
        <v>40780.04226911999</v>
      </c>
      <c r="L55" s="9">
        <f t="shared" si="12"/>
        <v>46593.4155687</v>
      </c>
      <c r="M55" s="9">
        <f t="shared" si="13"/>
        <v>2321.2858</v>
      </c>
      <c r="N55" s="9">
        <f t="shared" si="14"/>
        <v>3977.6022</v>
      </c>
      <c r="O55" s="9">
        <v>-907</v>
      </c>
      <c r="P55" s="9">
        <v>-291</v>
      </c>
      <c r="Q55" s="9">
        <v>-354</v>
      </c>
      <c r="R55" s="29">
        <v>-772</v>
      </c>
      <c r="S55" s="30">
        <v>-1955</v>
      </c>
      <c r="T55" s="30">
        <v>-2020</v>
      </c>
      <c r="U55" s="30">
        <v>-1695</v>
      </c>
      <c r="V55" s="30">
        <v>-2002</v>
      </c>
      <c r="W55" s="39">
        <v>-1856</v>
      </c>
      <c r="X55" s="30">
        <v>313</v>
      </c>
      <c r="Y55" s="9">
        <f t="shared" si="5"/>
        <v>-11539</v>
      </c>
      <c r="Z55" s="10">
        <f t="shared" si="10"/>
        <v>208741.68969958002</v>
      </c>
      <c r="AA55" s="10">
        <f t="shared" si="7"/>
        <v>196911</v>
      </c>
      <c r="AB55" s="11">
        <f t="shared" si="8"/>
        <v>11830.68969958002</v>
      </c>
      <c r="AC55" s="26">
        <f t="shared" si="9"/>
        <v>0.055553055003146196</v>
      </c>
      <c r="AD55" s="41" t="s">
        <v>196</v>
      </c>
      <c r="AE55" s="41">
        <v>-3400</v>
      </c>
      <c r="AF55" s="41">
        <v>-3400</v>
      </c>
    </row>
    <row r="56" spans="1:32" ht="11.25">
      <c r="A56" s="4" t="s">
        <v>62</v>
      </c>
      <c r="B56" s="9">
        <v>297732</v>
      </c>
      <c r="C56" s="9">
        <v>262447</v>
      </c>
      <c r="D56" s="9">
        <v>295908</v>
      </c>
      <c r="E56" s="9">
        <v>260778</v>
      </c>
      <c r="F56" s="9">
        <f t="shared" si="0"/>
        <v>155</v>
      </c>
      <c r="G56" s="9">
        <v>1323</v>
      </c>
      <c r="H56" s="9">
        <v>1397</v>
      </c>
      <c r="I56" s="9">
        <v>9</v>
      </c>
      <c r="J56" s="9">
        <v>26</v>
      </c>
      <c r="K56" s="9">
        <f t="shared" si="11"/>
        <v>39113.394634439996</v>
      </c>
      <c r="L56" s="9">
        <f t="shared" si="12"/>
        <v>36335.96681484</v>
      </c>
      <c r="M56" s="9">
        <f t="shared" si="13"/>
        <v>266.3172</v>
      </c>
      <c r="N56" s="9">
        <f t="shared" si="14"/>
        <v>678.0228</v>
      </c>
      <c r="O56" s="9">
        <v>-392</v>
      </c>
      <c r="P56" s="9">
        <v>422</v>
      </c>
      <c r="Q56" s="9">
        <v>282</v>
      </c>
      <c r="R56" s="29">
        <v>-510</v>
      </c>
      <c r="S56" s="30">
        <v>-2826</v>
      </c>
      <c r="T56" s="30">
        <v>-3091</v>
      </c>
      <c r="U56" s="30">
        <v>-2506</v>
      </c>
      <c r="V56" s="30">
        <v>-2484</v>
      </c>
      <c r="W56" s="39">
        <v>-1515</v>
      </c>
      <c r="X56" s="30">
        <v>1664</v>
      </c>
      <c r="Y56" s="9">
        <f t="shared" si="5"/>
        <v>-10956</v>
      </c>
      <c r="Z56" s="10">
        <f t="shared" si="10"/>
        <v>282741.2777804</v>
      </c>
      <c r="AA56" s="10">
        <f t="shared" si="7"/>
        <v>260778</v>
      </c>
      <c r="AB56" s="11">
        <f t="shared" si="8"/>
        <v>21963.277780400007</v>
      </c>
      <c r="AC56" s="26">
        <f t="shared" si="9"/>
        <v>0.07422333218567935</v>
      </c>
      <c r="AD56" s="41" t="s">
        <v>197</v>
      </c>
      <c r="AE56" s="41">
        <v>-8100</v>
      </c>
      <c r="AF56" s="41">
        <v>-5400</v>
      </c>
    </row>
    <row r="57" spans="1:32" ht="11.25">
      <c r="A57" s="4" t="s">
        <v>68</v>
      </c>
      <c r="B57" s="9">
        <v>564730</v>
      </c>
      <c r="C57" s="9">
        <v>503810</v>
      </c>
      <c r="D57" s="9">
        <v>561060</v>
      </c>
      <c r="E57" s="9">
        <v>501276</v>
      </c>
      <c r="F57" s="9">
        <f t="shared" si="0"/>
        <v>1136</v>
      </c>
      <c r="G57" s="9">
        <v>3000</v>
      </c>
      <c r="H57" s="9">
        <v>3517</v>
      </c>
      <c r="I57" s="9">
        <v>1151</v>
      </c>
      <c r="J57" s="9">
        <v>869</v>
      </c>
      <c r="K57" s="9">
        <f t="shared" si="11"/>
        <v>148944.5982</v>
      </c>
      <c r="L57" s="9">
        <f t="shared" si="12"/>
        <v>160978.40615652</v>
      </c>
      <c r="M57" s="9">
        <f t="shared" si="13"/>
        <v>64578.006</v>
      </c>
      <c r="N57" s="9">
        <f t="shared" si="14"/>
        <v>43560.8844</v>
      </c>
      <c r="O57" s="9">
        <v>1002</v>
      </c>
      <c r="P57" s="9">
        <v>2888</v>
      </c>
      <c r="Q57" s="9">
        <v>2903</v>
      </c>
      <c r="R57" s="36"/>
      <c r="S57" s="37"/>
      <c r="T57" s="37"/>
      <c r="U57" s="37"/>
      <c r="V57" s="37"/>
      <c r="W57" s="40"/>
      <c r="X57" s="30">
        <v>2575</v>
      </c>
      <c r="Y57" s="9">
        <f t="shared" si="5"/>
        <v>9368</v>
      </c>
      <c r="Z57" s="10">
        <f t="shared" si="10"/>
        <v>562580.68635652</v>
      </c>
      <c r="AA57" s="10">
        <f t="shared" si="7"/>
        <v>501276</v>
      </c>
      <c r="AB57" s="11">
        <f t="shared" si="8"/>
        <v>61304.68635652005</v>
      </c>
      <c r="AC57" s="26">
        <f t="shared" si="9"/>
        <v>0.10926582960203908</v>
      </c>
      <c r="AD57" s="41" t="s">
        <v>198</v>
      </c>
      <c r="AE57" s="41">
        <v>38300</v>
      </c>
      <c r="AF57" s="41">
        <v>32000</v>
      </c>
    </row>
    <row r="58" spans="1:32" ht="11.25">
      <c r="A58" s="4" t="s">
        <v>6</v>
      </c>
      <c r="B58" s="9">
        <v>277955</v>
      </c>
      <c r="C58" s="9">
        <v>207309</v>
      </c>
      <c r="D58" s="9">
        <v>274706</v>
      </c>
      <c r="E58" s="9">
        <v>205043</v>
      </c>
      <c r="F58" s="9">
        <f t="shared" si="0"/>
        <v>983</v>
      </c>
      <c r="G58" s="9">
        <v>2593</v>
      </c>
      <c r="H58" s="9">
        <v>2537</v>
      </c>
      <c r="I58" s="9">
        <v>250</v>
      </c>
      <c r="J58" s="9">
        <v>547</v>
      </c>
      <c r="K58" s="9">
        <f t="shared" si="11"/>
        <v>69450.484155</v>
      </c>
      <c r="L58" s="9">
        <f t="shared" si="12"/>
        <v>49173.947422230005</v>
      </c>
      <c r="M58" s="9">
        <f t="shared" si="13"/>
        <v>6867.65</v>
      </c>
      <c r="N58" s="9">
        <f t="shared" si="14"/>
        <v>11215.8521</v>
      </c>
      <c r="O58" s="9">
        <v>-590</v>
      </c>
      <c r="P58" s="9">
        <v>109</v>
      </c>
      <c r="Q58" s="9">
        <v>206</v>
      </c>
      <c r="R58" s="36"/>
      <c r="S58" s="37"/>
      <c r="T58" s="37"/>
      <c r="U58" s="37"/>
      <c r="V58" s="37"/>
      <c r="W58" s="40"/>
      <c r="X58" s="30">
        <v>821</v>
      </c>
      <c r="Y58" s="9">
        <f t="shared" si="5"/>
        <v>546</v>
      </c>
      <c r="Z58" s="10">
        <f t="shared" si="10"/>
        <v>260306.66536723002</v>
      </c>
      <c r="AA58" s="10">
        <f t="shared" si="7"/>
        <v>205043</v>
      </c>
      <c r="AB58" s="11">
        <f t="shared" si="8"/>
        <v>55263.665367230016</v>
      </c>
      <c r="AC58" s="26">
        <f t="shared" si="9"/>
        <v>0.20117385629447487</v>
      </c>
      <c r="AD58" s="41" t="s">
        <v>199</v>
      </c>
      <c r="AE58" s="41">
        <v>-300</v>
      </c>
      <c r="AF58" s="41">
        <v>5200</v>
      </c>
    </row>
    <row r="59" spans="1:32" ht="11.25">
      <c r="A59" s="4" t="s">
        <v>37</v>
      </c>
      <c r="B59" s="9">
        <v>578400</v>
      </c>
      <c r="C59" s="9">
        <v>546047</v>
      </c>
      <c r="D59" s="9">
        <v>570465</v>
      </c>
      <c r="E59" s="9">
        <v>534044</v>
      </c>
      <c r="F59" s="9">
        <f t="shared" si="0"/>
        <v>-4068</v>
      </c>
      <c r="G59" s="9">
        <v>816</v>
      </c>
      <c r="H59" s="9">
        <v>809</v>
      </c>
      <c r="I59" s="9">
        <v>5</v>
      </c>
      <c r="J59" s="9">
        <v>12</v>
      </c>
      <c r="K59" s="9">
        <f t="shared" si="11"/>
        <v>46526.669028</v>
      </c>
      <c r="L59" s="9">
        <f t="shared" si="12"/>
        <v>43152.31460848</v>
      </c>
      <c r="M59" s="9">
        <f t="shared" si="13"/>
        <v>285.2325</v>
      </c>
      <c r="N59" s="9">
        <f t="shared" si="14"/>
        <v>640.8528</v>
      </c>
      <c r="O59" s="9">
        <v>4028</v>
      </c>
      <c r="P59" s="9">
        <v>4757</v>
      </c>
      <c r="Q59" s="9">
        <v>4092</v>
      </c>
      <c r="R59" s="29">
        <v>2920</v>
      </c>
      <c r="S59" s="30">
        <v>-1264</v>
      </c>
      <c r="T59" s="30">
        <v>-2660</v>
      </c>
      <c r="U59" s="30">
        <v>-1382</v>
      </c>
      <c r="V59" s="30">
        <v>-3067</v>
      </c>
      <c r="W59" s="39">
        <v>-515</v>
      </c>
      <c r="X59" s="30">
        <v>6111</v>
      </c>
      <c r="Y59" s="9">
        <f t="shared" si="5"/>
        <v>13020</v>
      </c>
      <c r="Z59" s="10">
        <f t="shared" si="10"/>
        <v>576398.26588048</v>
      </c>
      <c r="AA59" s="10">
        <f t="shared" si="7"/>
        <v>534044</v>
      </c>
      <c r="AB59" s="11">
        <f t="shared" si="8"/>
        <v>42354.26588047994</v>
      </c>
      <c r="AC59" s="26">
        <f t="shared" si="9"/>
        <v>0.07424516119390312</v>
      </c>
      <c r="AD59" s="41" t="s">
        <v>200</v>
      </c>
      <c r="AE59" s="41">
        <v>-16900</v>
      </c>
      <c r="AF59" s="41">
        <v>-20300</v>
      </c>
    </row>
    <row r="60" spans="1:32" ht="11.25">
      <c r="A60" s="4" t="s">
        <v>4</v>
      </c>
      <c r="B60" s="9">
        <v>299312</v>
      </c>
      <c r="C60" s="9">
        <v>270148</v>
      </c>
      <c r="D60" s="9">
        <v>296691</v>
      </c>
      <c r="E60" s="9">
        <v>268034</v>
      </c>
      <c r="F60" s="9">
        <f t="shared" si="0"/>
        <v>507</v>
      </c>
      <c r="G60" s="9">
        <v>1882</v>
      </c>
      <c r="H60" s="9">
        <v>2268</v>
      </c>
      <c r="I60" s="9">
        <v>13</v>
      </c>
      <c r="J60" s="9">
        <v>107</v>
      </c>
      <c r="K60" s="9">
        <f t="shared" si="11"/>
        <v>55764.65777994</v>
      </c>
      <c r="L60" s="9">
        <f t="shared" si="12"/>
        <v>60139.657010159994</v>
      </c>
      <c r="M60" s="9">
        <f t="shared" si="13"/>
        <v>385.6983</v>
      </c>
      <c r="N60" s="9">
        <f t="shared" si="14"/>
        <v>2867.9638</v>
      </c>
      <c r="O60" s="9">
        <v>-1519</v>
      </c>
      <c r="P60" s="9">
        <v>-616</v>
      </c>
      <c r="Q60" s="9">
        <v>-815</v>
      </c>
      <c r="R60" s="29">
        <v>-1151</v>
      </c>
      <c r="S60" s="30">
        <v>-2932</v>
      </c>
      <c r="T60" s="30">
        <v>-3051</v>
      </c>
      <c r="U60" s="30">
        <v>-3111</v>
      </c>
      <c r="V60" s="30">
        <v>-3221</v>
      </c>
      <c r="W60" s="39">
        <v>-3175</v>
      </c>
      <c r="X60" s="30">
        <v>-386</v>
      </c>
      <c r="Y60" s="9">
        <f t="shared" si="5"/>
        <v>-19977</v>
      </c>
      <c r="Z60" s="10">
        <f t="shared" si="10"/>
        <v>284078.26473021996</v>
      </c>
      <c r="AA60" s="10">
        <f t="shared" si="7"/>
        <v>268034</v>
      </c>
      <c r="AB60" s="11">
        <f t="shared" si="8"/>
        <v>16044.264730219962</v>
      </c>
      <c r="AC60" s="26">
        <f t="shared" si="9"/>
        <v>0.05407735566707437</v>
      </c>
      <c r="AD60" s="41" t="s">
        <v>201</v>
      </c>
      <c r="AE60" s="41">
        <v>-11300</v>
      </c>
      <c r="AF60" s="41">
        <v>-5500</v>
      </c>
    </row>
    <row r="61" spans="1:32" ht="11.25">
      <c r="A61" s="4" t="s">
        <v>5</v>
      </c>
      <c r="B61" s="9">
        <v>1961780</v>
      </c>
      <c r="C61" s="9">
        <v>1787918</v>
      </c>
      <c r="D61" s="9">
        <v>1953413</v>
      </c>
      <c r="E61" s="9">
        <v>1778174</v>
      </c>
      <c r="F61" s="9">
        <f t="shared" si="0"/>
        <v>-1377</v>
      </c>
      <c r="G61" s="9">
        <v>824</v>
      </c>
      <c r="H61" s="9">
        <v>1053</v>
      </c>
      <c r="I61" s="9">
        <v>907</v>
      </c>
      <c r="J61" s="9">
        <v>877</v>
      </c>
      <c r="K61" s="9">
        <f t="shared" si="11"/>
        <v>146362.04753016</v>
      </c>
      <c r="L61" s="9">
        <f t="shared" si="12"/>
        <v>170820.62316306</v>
      </c>
      <c r="M61" s="9">
        <f t="shared" si="13"/>
        <v>177174.5591</v>
      </c>
      <c r="N61" s="9">
        <f t="shared" si="14"/>
        <v>155945.8598</v>
      </c>
      <c r="O61" s="9">
        <v>6965</v>
      </c>
      <c r="P61" s="9">
        <v>10827</v>
      </c>
      <c r="Q61" s="9">
        <v>10445</v>
      </c>
      <c r="R61" s="36"/>
      <c r="S61" s="37"/>
      <c r="T61" s="37"/>
      <c r="U61" s="37"/>
      <c r="V61" s="37"/>
      <c r="W61" s="40"/>
      <c r="X61" s="30">
        <v>21043</v>
      </c>
      <c r="Y61" s="9">
        <f t="shared" si="5"/>
        <v>49280</v>
      </c>
      <c r="Z61" s="10">
        <f t="shared" si="10"/>
        <v>2004545.8763329</v>
      </c>
      <c r="AA61" s="10">
        <f t="shared" si="7"/>
        <v>1778174</v>
      </c>
      <c r="AB61" s="11">
        <f t="shared" si="8"/>
        <v>226371.87633290002</v>
      </c>
      <c r="AC61" s="26">
        <f t="shared" si="9"/>
        <v>0.11588531269777565</v>
      </c>
      <c r="AD61" s="41" t="s">
        <v>202</v>
      </c>
      <c r="AE61" s="41">
        <v>12100</v>
      </c>
      <c r="AF61" s="41">
        <v>109600</v>
      </c>
    </row>
    <row r="62" spans="1:32" ht="11.25">
      <c r="A62" s="4" t="s">
        <v>36</v>
      </c>
      <c r="B62" s="9">
        <v>411028</v>
      </c>
      <c r="C62" s="9">
        <v>387760</v>
      </c>
      <c r="D62" s="9">
        <v>407681</v>
      </c>
      <c r="E62" s="12">
        <v>382724</v>
      </c>
      <c r="F62" s="9">
        <f t="shared" si="0"/>
        <v>-1689</v>
      </c>
      <c r="G62" s="9">
        <v>2747</v>
      </c>
      <c r="H62" s="9">
        <v>3321</v>
      </c>
      <c r="I62" s="9">
        <v>289</v>
      </c>
      <c r="J62" s="9">
        <v>443</v>
      </c>
      <c r="K62" s="9">
        <f t="shared" si="11"/>
        <v>108753.46054677</v>
      </c>
      <c r="L62" s="9">
        <f t="shared" si="12"/>
        <v>121471.99343028</v>
      </c>
      <c r="M62" s="9">
        <f t="shared" si="13"/>
        <v>11781.9809</v>
      </c>
      <c r="N62" s="9">
        <f t="shared" si="14"/>
        <v>16954.6732</v>
      </c>
      <c r="O62" s="9">
        <v>-1077</v>
      </c>
      <c r="P62" s="9">
        <v>66</v>
      </c>
      <c r="Q62" s="9">
        <v>85</v>
      </c>
      <c r="R62" s="36"/>
      <c r="S62" s="37"/>
      <c r="T62" s="37"/>
      <c r="U62" s="37"/>
      <c r="V62" s="37"/>
      <c r="W62" s="40"/>
      <c r="X62" s="30">
        <v>1728</v>
      </c>
      <c r="Y62" s="9">
        <f t="shared" si="5"/>
        <v>802</v>
      </c>
      <c r="Z62" s="10">
        <f t="shared" si="10"/>
        <v>424685.22518351</v>
      </c>
      <c r="AA62" s="10">
        <f t="shared" si="7"/>
        <v>382724</v>
      </c>
      <c r="AB62" s="11">
        <f t="shared" si="8"/>
        <v>41961.22518350999</v>
      </c>
      <c r="AC62" s="26">
        <f t="shared" si="9"/>
        <v>0.10292661464112869</v>
      </c>
      <c r="AD62" s="41" t="s">
        <v>203</v>
      </c>
      <c r="AE62" s="41">
        <v>1500</v>
      </c>
      <c r="AF62" s="41">
        <v>12200</v>
      </c>
    </row>
    <row r="63" spans="1:32" ht="11.25">
      <c r="A63" s="4" t="s">
        <v>71</v>
      </c>
      <c r="B63" s="9">
        <v>307433</v>
      </c>
      <c r="C63" s="9">
        <v>274814</v>
      </c>
      <c r="D63" s="9">
        <v>304152</v>
      </c>
      <c r="E63" s="9">
        <v>272689</v>
      </c>
      <c r="F63" s="9">
        <f t="shared" si="0"/>
        <v>1156</v>
      </c>
      <c r="G63" s="9">
        <v>2233</v>
      </c>
      <c r="H63" s="9">
        <v>2492</v>
      </c>
      <c r="I63" s="9">
        <v>23</v>
      </c>
      <c r="J63" s="9">
        <v>81</v>
      </c>
      <c r="K63" s="9">
        <f t="shared" si="11"/>
        <v>67760.93217432</v>
      </c>
      <c r="L63" s="9">
        <f t="shared" si="12"/>
        <v>67403.67059972</v>
      </c>
      <c r="M63" s="9">
        <f t="shared" si="13"/>
        <v>699.5496</v>
      </c>
      <c r="N63" s="9">
        <f t="shared" si="14"/>
        <v>2208.7809</v>
      </c>
      <c r="O63" s="9">
        <v>-1848</v>
      </c>
      <c r="P63" s="9">
        <v>-1251</v>
      </c>
      <c r="Q63" s="9">
        <v>-1564</v>
      </c>
      <c r="R63" s="29">
        <v>-2294</v>
      </c>
      <c r="S63" s="30">
        <v>-4310</v>
      </c>
      <c r="T63" s="30">
        <v>-4045</v>
      </c>
      <c r="U63" s="30">
        <v>-3408</v>
      </c>
      <c r="V63" s="30">
        <v>-3094</v>
      </c>
      <c r="W63" s="39">
        <v>-2199</v>
      </c>
      <c r="X63" s="30">
        <v>540</v>
      </c>
      <c r="Y63" s="9">
        <f t="shared" si="5"/>
        <v>-23473</v>
      </c>
      <c r="Z63" s="10">
        <f t="shared" si="10"/>
        <v>282986.9697254</v>
      </c>
      <c r="AA63" s="10">
        <f t="shared" si="7"/>
        <v>272689</v>
      </c>
      <c r="AB63" s="11">
        <f t="shared" si="8"/>
        <v>10297.969725399977</v>
      </c>
      <c r="AC63" s="26">
        <f t="shared" si="9"/>
        <v>0.03385797142678653</v>
      </c>
      <c r="AD63" s="41" t="s">
        <v>204</v>
      </c>
      <c r="AE63" s="41">
        <v>-500</v>
      </c>
      <c r="AF63" s="41">
        <v>3600</v>
      </c>
    </row>
    <row r="64" spans="1:32" ht="11.25">
      <c r="A64" s="4" t="s">
        <v>26</v>
      </c>
      <c r="B64" s="9">
        <v>1068155</v>
      </c>
      <c r="C64" s="9">
        <v>989967</v>
      </c>
      <c r="D64" s="9">
        <v>1059824</v>
      </c>
      <c r="E64" s="9">
        <v>988110</v>
      </c>
      <c r="F64" s="9">
        <f t="shared" si="0"/>
        <v>6474</v>
      </c>
      <c r="G64" s="9">
        <v>1257</v>
      </c>
      <c r="H64" s="9">
        <v>1385</v>
      </c>
      <c r="I64" s="9">
        <v>237</v>
      </c>
      <c r="J64" s="9">
        <v>373</v>
      </c>
      <c r="K64" s="9">
        <f t="shared" si="11"/>
        <v>130062.56571984</v>
      </c>
      <c r="L64" s="9">
        <f t="shared" si="12"/>
        <v>131748.6093345</v>
      </c>
      <c r="M64" s="9">
        <f t="shared" si="13"/>
        <v>25117.8288</v>
      </c>
      <c r="N64" s="9">
        <f t="shared" si="14"/>
        <v>36856.503</v>
      </c>
      <c r="O64" s="9">
        <v>7799</v>
      </c>
      <c r="P64" s="9">
        <v>10662</v>
      </c>
      <c r="Q64" s="9">
        <v>10579</v>
      </c>
      <c r="R64" s="36"/>
      <c r="S64" s="37"/>
      <c r="T64" s="37"/>
      <c r="U64" s="37"/>
      <c r="V64" s="37"/>
      <c r="W64" s="40"/>
      <c r="X64" s="30">
        <v>12494</v>
      </c>
      <c r="Y64" s="9">
        <f t="shared" si="5"/>
        <v>41534</v>
      </c>
      <c r="Z64" s="10">
        <f t="shared" si="10"/>
        <v>1121256.71781466</v>
      </c>
      <c r="AA64" s="10">
        <f t="shared" si="7"/>
        <v>988110</v>
      </c>
      <c r="AB64" s="11">
        <f>Z64-AA64</f>
        <v>133146.71781465993</v>
      </c>
      <c r="AC64" s="26">
        <f t="shared" si="9"/>
        <v>0.12563097062782116</v>
      </c>
      <c r="AD64" s="41" t="s">
        <v>205</v>
      </c>
      <c r="AE64" s="41">
        <v>3800</v>
      </c>
      <c r="AF64" s="41">
        <v>118000</v>
      </c>
    </row>
    <row r="65" spans="1:32" ht="11.25">
      <c r="A65" s="4" t="s">
        <v>32</v>
      </c>
      <c r="B65" s="9">
        <v>525916</v>
      </c>
      <c r="C65" s="9">
        <v>490560</v>
      </c>
      <c r="D65" s="9">
        <v>512747</v>
      </c>
      <c r="E65" s="9">
        <v>480013</v>
      </c>
      <c r="F65" s="9">
        <f t="shared" si="0"/>
        <v>2622</v>
      </c>
      <c r="G65" s="9">
        <v>1139</v>
      </c>
      <c r="H65" s="9">
        <v>1453</v>
      </c>
      <c r="I65" s="9">
        <v>17</v>
      </c>
      <c r="J65" s="9">
        <v>72</v>
      </c>
      <c r="K65" s="9">
        <f t="shared" si="11"/>
        <v>58302.60009839001</v>
      </c>
      <c r="L65" s="9">
        <f t="shared" si="12"/>
        <v>69243.71849992</v>
      </c>
      <c r="M65" s="9">
        <f t="shared" si="13"/>
        <v>871.6699</v>
      </c>
      <c r="N65" s="9">
        <f t="shared" si="14"/>
        <v>3456.0936</v>
      </c>
      <c r="O65" s="9">
        <v>-2605</v>
      </c>
      <c r="P65" s="9">
        <v>-947</v>
      </c>
      <c r="Q65" s="9">
        <v>-1059</v>
      </c>
      <c r="R65" s="29">
        <v>-1957</v>
      </c>
      <c r="S65" s="30">
        <v>-4602</v>
      </c>
      <c r="T65" s="30">
        <v>-5335</v>
      </c>
      <c r="U65" s="30">
        <v>-5137</v>
      </c>
      <c r="V65" s="30">
        <v>-6343</v>
      </c>
      <c r="W65" s="39">
        <v>-5032</v>
      </c>
      <c r="X65" s="30">
        <v>-576</v>
      </c>
      <c r="Y65" s="9">
        <f t="shared" si="5"/>
        <v>-33593</v>
      </c>
      <c r="Z65" s="10">
        <f t="shared" si="10"/>
        <v>495301.54210153</v>
      </c>
      <c r="AA65" s="10">
        <f t="shared" si="7"/>
        <v>480013</v>
      </c>
      <c r="AB65" s="11">
        <f t="shared" si="8"/>
        <v>15288.542101530009</v>
      </c>
      <c r="AC65" s="26">
        <f t="shared" si="9"/>
        <v>0.02981693135509327</v>
      </c>
      <c r="AD65" s="41" t="s">
        <v>206</v>
      </c>
      <c r="AE65" s="41">
        <v>-1400</v>
      </c>
      <c r="AF65" s="41">
        <v>29000</v>
      </c>
    </row>
    <row r="66" spans="1:32" ht="11.25">
      <c r="A66" s="4" t="s">
        <v>30</v>
      </c>
      <c r="B66" s="9">
        <v>433318</v>
      </c>
      <c r="C66" s="9">
        <v>402981</v>
      </c>
      <c r="D66" s="9">
        <v>430437</v>
      </c>
      <c r="E66" s="9">
        <v>401778</v>
      </c>
      <c r="F66" s="9">
        <f t="shared" si="0"/>
        <v>1678</v>
      </c>
      <c r="G66" s="9">
        <v>955</v>
      </c>
      <c r="H66" s="9">
        <v>1144</v>
      </c>
      <c r="I66" s="9">
        <v>484</v>
      </c>
      <c r="J66" s="9">
        <v>508</v>
      </c>
      <c r="K66" s="9">
        <f t="shared" si="11"/>
        <v>39117.1675986</v>
      </c>
      <c r="L66" s="9">
        <f t="shared" si="12"/>
        <v>43628.46231744</v>
      </c>
      <c r="M66" s="9">
        <f t="shared" si="13"/>
        <v>20833.1508</v>
      </c>
      <c r="N66" s="9">
        <f t="shared" si="14"/>
        <v>20410.3224</v>
      </c>
      <c r="O66" s="9">
        <v>1154</v>
      </c>
      <c r="P66" s="9">
        <v>2052</v>
      </c>
      <c r="Q66" s="9">
        <v>1743</v>
      </c>
      <c r="R66" s="33">
        <v>1678</v>
      </c>
      <c r="S66" s="30">
        <v>-1038</v>
      </c>
      <c r="T66" s="28">
        <v>-2262</v>
      </c>
      <c r="U66" s="30">
        <v>-2153</v>
      </c>
      <c r="V66" s="30">
        <v>-3352</v>
      </c>
      <c r="W66" s="39">
        <v>-1878</v>
      </c>
      <c r="X66" s="30">
        <v>1237</v>
      </c>
      <c r="Y66" s="9">
        <f t="shared" si="5"/>
        <v>-2819</v>
      </c>
      <c r="Z66" s="10">
        <f t="shared" si="10"/>
        <v>433384.46631884</v>
      </c>
      <c r="AA66" s="10">
        <f t="shared" si="7"/>
        <v>401778</v>
      </c>
      <c r="AB66" s="11">
        <f t="shared" si="8"/>
        <v>31606.466318839986</v>
      </c>
      <c r="AC66" s="26">
        <f t="shared" si="9"/>
        <v>0.07342878590557965</v>
      </c>
      <c r="AD66" s="41" t="s">
        <v>207</v>
      </c>
      <c r="AE66" s="41">
        <v>200</v>
      </c>
      <c r="AF66" s="41">
        <v>6900</v>
      </c>
    </row>
    <row r="67" spans="1:32" ht="11.25">
      <c r="A67" s="4" t="s">
        <v>73</v>
      </c>
      <c r="B67" s="9">
        <v>206105</v>
      </c>
      <c r="C67" s="9">
        <v>185760</v>
      </c>
      <c r="D67" s="9">
        <v>202267</v>
      </c>
      <c r="E67" s="9">
        <v>183489</v>
      </c>
      <c r="F67" s="9">
        <f t="shared" si="0"/>
        <v>1567</v>
      </c>
      <c r="G67" s="9">
        <v>1274</v>
      </c>
      <c r="H67" s="9">
        <v>1377</v>
      </c>
      <c r="I67" s="9">
        <v>199</v>
      </c>
      <c r="J67" s="9">
        <v>265</v>
      </c>
      <c r="K67" s="9">
        <f t="shared" si="11"/>
        <v>25256.016365580002</v>
      </c>
      <c r="L67" s="9">
        <f t="shared" si="12"/>
        <v>24596.874764549997</v>
      </c>
      <c r="M67" s="9">
        <f t="shared" si="13"/>
        <v>4025.1133</v>
      </c>
      <c r="N67" s="9">
        <f t="shared" si="14"/>
        <v>4862.4585</v>
      </c>
      <c r="O67" s="9">
        <v>-763</v>
      </c>
      <c r="P67" s="9">
        <v>-509</v>
      </c>
      <c r="Q67" s="9">
        <v>-567</v>
      </c>
      <c r="R67" s="34">
        <v>-636</v>
      </c>
      <c r="S67" s="30">
        <v>-1615</v>
      </c>
      <c r="T67" s="35">
        <v>-1868</v>
      </c>
      <c r="U67" s="30">
        <v>-1747</v>
      </c>
      <c r="V67" s="30">
        <v>-2352</v>
      </c>
      <c r="W67" s="39">
        <v>-1866</v>
      </c>
      <c r="X67" s="30">
        <v>-139</v>
      </c>
      <c r="Y67" s="9">
        <f>SUM(O67:X67)</f>
        <v>-12062</v>
      </c>
      <c r="Z67" s="10">
        <f t="shared" si="10"/>
        <v>191950.20359897</v>
      </c>
      <c r="AA67" s="10">
        <f t="shared" si="7"/>
        <v>183489</v>
      </c>
      <c r="AB67" s="11">
        <f t="shared" si="8"/>
        <v>8461.203598969994</v>
      </c>
      <c r="AC67" s="26">
        <f t="shared" si="9"/>
        <v>0.04183185393054722</v>
      </c>
      <c r="AD67" s="41" t="s">
        <v>208</v>
      </c>
      <c r="AE67" s="41">
        <v>-400</v>
      </c>
      <c r="AF67" s="41">
        <v>4400</v>
      </c>
    </row>
    <row r="68" spans="1:32" ht="11.25">
      <c r="A68" s="4" t="s">
        <v>55</v>
      </c>
      <c r="B68" s="9">
        <v>212986</v>
      </c>
      <c r="C68" s="9">
        <v>217503</v>
      </c>
      <c r="D68" s="9">
        <v>211737</v>
      </c>
      <c r="E68" s="9">
        <v>216827</v>
      </c>
      <c r="F68" s="9">
        <f aca="true" t="shared" si="15" ref="F68:F89">(B68-D68)-(C68-E68)</f>
        <v>573</v>
      </c>
      <c r="G68" s="9">
        <v>734</v>
      </c>
      <c r="H68" s="9">
        <v>833</v>
      </c>
      <c r="I68" s="9">
        <v>630</v>
      </c>
      <c r="J68" s="9">
        <v>1476</v>
      </c>
      <c r="K68" s="9">
        <f t="shared" si="11"/>
        <v>14562.3815646</v>
      </c>
      <c r="L68" s="9">
        <f t="shared" si="12"/>
        <v>15395.783788840003</v>
      </c>
      <c r="M68" s="9">
        <f t="shared" si="13"/>
        <v>13339.431</v>
      </c>
      <c r="N68" s="9">
        <f t="shared" si="14"/>
        <v>32003.6652</v>
      </c>
      <c r="O68" s="9">
        <v>6</v>
      </c>
      <c r="P68" s="9">
        <v>794</v>
      </c>
      <c r="Q68" s="9">
        <v>598</v>
      </c>
      <c r="R68" s="34">
        <v>197</v>
      </c>
      <c r="S68" s="30">
        <v>-917</v>
      </c>
      <c r="T68" s="35">
        <v>-1310</v>
      </c>
      <c r="U68" s="30">
        <v>-1323</v>
      </c>
      <c r="V68" s="30">
        <v>-2493</v>
      </c>
      <c r="W68" s="39">
        <v>-920</v>
      </c>
      <c r="X68" s="30">
        <v>674</v>
      </c>
      <c r="Y68" s="9">
        <f t="shared" si="5"/>
        <v>-4694</v>
      </c>
      <c r="Z68" s="10">
        <f t="shared" si="10"/>
        <v>227113.63642424002</v>
      </c>
      <c r="AA68" s="10">
        <f aca="true" t="shared" si="16" ref="AA68:AA89">E68</f>
        <v>216827</v>
      </c>
      <c r="AB68" s="11">
        <f aca="true" t="shared" si="17" ref="AB68:AB80">Z68-AA68</f>
        <v>10286.636424240016</v>
      </c>
      <c r="AC68" s="26">
        <f aca="true" t="shared" si="18" ref="AC68:AC91">AB68/D68</f>
        <v>0.0485821392776889</v>
      </c>
      <c r="AD68" s="41" t="s">
        <v>209</v>
      </c>
      <c r="AE68" s="41">
        <v>-2800</v>
      </c>
      <c r="AF68" s="41">
        <v>11100</v>
      </c>
    </row>
    <row r="69" spans="1:32" ht="11.25">
      <c r="A69" s="4" t="s">
        <v>56</v>
      </c>
      <c r="B69" s="9">
        <v>915581</v>
      </c>
      <c r="C69" s="9">
        <v>956566</v>
      </c>
      <c r="D69" s="9">
        <v>903864</v>
      </c>
      <c r="E69" s="9">
        <v>943359</v>
      </c>
      <c r="F69" s="9">
        <f t="shared" si="15"/>
        <v>-1490</v>
      </c>
      <c r="G69" s="9">
        <v>3851</v>
      </c>
      <c r="H69" s="9">
        <v>4183</v>
      </c>
      <c r="I69" s="9">
        <v>232</v>
      </c>
      <c r="J69" s="9">
        <v>372</v>
      </c>
      <c r="K69" s="9">
        <f t="shared" si="11"/>
        <v>340002.61618752</v>
      </c>
      <c r="L69" s="9">
        <f t="shared" si="12"/>
        <v>379927.68670716</v>
      </c>
      <c r="M69" s="9">
        <f t="shared" si="13"/>
        <v>20969.6448</v>
      </c>
      <c r="N69" s="9">
        <f t="shared" si="14"/>
        <v>35092.9548</v>
      </c>
      <c r="O69" s="9">
        <v>-2807</v>
      </c>
      <c r="P69" s="9">
        <v>-1330</v>
      </c>
      <c r="Q69" s="9">
        <v>-1739</v>
      </c>
      <c r="R69" s="34">
        <v>-2196</v>
      </c>
      <c r="S69" s="30">
        <v>-6902</v>
      </c>
      <c r="T69" s="35">
        <v>-7444</v>
      </c>
      <c r="U69" s="30">
        <v>-7254</v>
      </c>
      <c r="V69" s="30">
        <v>-11993</v>
      </c>
      <c r="W69" s="39">
        <v>-6563</v>
      </c>
      <c r="X69" s="30">
        <v>958</v>
      </c>
      <c r="Y69" s="9">
        <f aca="true" t="shared" si="19" ref="Y69:Y89">SUM(O69:X69)</f>
        <v>-47270</v>
      </c>
      <c r="Z69" s="10">
        <f t="shared" si="10"/>
        <v>909152.3805196402</v>
      </c>
      <c r="AA69" s="10">
        <f t="shared" si="16"/>
        <v>943359</v>
      </c>
      <c r="AB69" s="11">
        <f t="shared" si="17"/>
        <v>-34206.619480359834</v>
      </c>
      <c r="AC69" s="26">
        <f t="shared" si="18"/>
        <v>-0.03784487431777329</v>
      </c>
      <c r="AD69" s="41" t="s">
        <v>210</v>
      </c>
      <c r="AE69" s="41">
        <v>68800</v>
      </c>
      <c r="AF69" s="41">
        <v>40100</v>
      </c>
    </row>
    <row r="70" spans="1:32" ht="11.25">
      <c r="A70" s="4" t="s">
        <v>66</v>
      </c>
      <c r="B70" s="9">
        <v>257606</v>
      </c>
      <c r="C70" s="9">
        <v>228348</v>
      </c>
      <c r="D70" s="9">
        <v>255883</v>
      </c>
      <c r="E70" s="9">
        <v>226392</v>
      </c>
      <c r="F70" s="9">
        <f t="shared" si="15"/>
        <v>-233</v>
      </c>
      <c r="G70" s="9">
        <v>1468</v>
      </c>
      <c r="H70" s="9">
        <v>1759</v>
      </c>
      <c r="I70" s="9">
        <v>151</v>
      </c>
      <c r="J70" s="9">
        <v>133</v>
      </c>
      <c r="K70" s="9">
        <f t="shared" si="11"/>
        <v>36996.41367156</v>
      </c>
      <c r="L70" s="9">
        <f t="shared" si="12"/>
        <v>39292.715507760004</v>
      </c>
      <c r="M70" s="9">
        <f t="shared" si="13"/>
        <v>3863.8333</v>
      </c>
      <c r="N70" s="9">
        <f t="shared" si="14"/>
        <v>3011.0136</v>
      </c>
      <c r="O70" s="9">
        <v>-666</v>
      </c>
      <c r="P70" s="9">
        <v>140</v>
      </c>
      <c r="Q70" s="9">
        <v>117</v>
      </c>
      <c r="R70" s="34">
        <v>-283</v>
      </c>
      <c r="S70" s="30">
        <v>-1926</v>
      </c>
      <c r="T70" s="35">
        <v>-1946</v>
      </c>
      <c r="U70" s="30">
        <v>-2015</v>
      </c>
      <c r="V70" s="30">
        <v>-2029</v>
      </c>
      <c r="W70" s="39">
        <v>-1498</v>
      </c>
      <c r="X70" s="30">
        <v>460</v>
      </c>
      <c r="Y70" s="9">
        <f t="shared" si="19"/>
        <v>-9646</v>
      </c>
      <c r="Z70" s="10">
        <f t="shared" si="10"/>
        <v>247447.4821362</v>
      </c>
      <c r="AA70" s="10">
        <f t="shared" si="16"/>
        <v>226392</v>
      </c>
      <c r="AB70" s="11">
        <f t="shared" si="17"/>
        <v>21055.482136200008</v>
      </c>
      <c r="AC70" s="26">
        <f t="shared" si="18"/>
        <v>0.0822855841779251</v>
      </c>
      <c r="AD70" s="41" t="s">
        <v>211</v>
      </c>
      <c r="AE70" s="41">
        <v>-5200</v>
      </c>
      <c r="AF70" s="41">
        <v>-1500</v>
      </c>
    </row>
    <row r="71" spans="1:32" ht="11.25">
      <c r="A71" s="4" t="s">
        <v>84</v>
      </c>
      <c r="B71" s="9">
        <v>604446</v>
      </c>
      <c r="C71" s="9">
        <v>554816</v>
      </c>
      <c r="D71" s="9">
        <v>599279</v>
      </c>
      <c r="E71" s="9">
        <v>552524</v>
      </c>
      <c r="F71" s="9">
        <f t="shared" si="15"/>
        <v>2875</v>
      </c>
      <c r="G71" s="9">
        <v>1224</v>
      </c>
      <c r="H71" s="9">
        <v>1427</v>
      </c>
      <c r="I71" s="9">
        <v>23</v>
      </c>
      <c r="J71" s="9">
        <v>168</v>
      </c>
      <c r="K71" s="9">
        <f t="shared" si="11"/>
        <v>73183.04057592</v>
      </c>
      <c r="L71" s="9">
        <f t="shared" si="12"/>
        <v>77520.57586335999</v>
      </c>
      <c r="M71" s="9">
        <f t="shared" si="13"/>
        <v>1378.3417</v>
      </c>
      <c r="N71" s="9">
        <f t="shared" si="14"/>
        <v>9282.4032</v>
      </c>
      <c r="O71" s="9">
        <v>-105</v>
      </c>
      <c r="P71" s="9">
        <v>1058</v>
      </c>
      <c r="Q71" s="9">
        <v>866</v>
      </c>
      <c r="R71" s="34">
        <v>380</v>
      </c>
      <c r="S71" s="30">
        <v>-3935</v>
      </c>
      <c r="T71" s="35">
        <v>-4073</v>
      </c>
      <c r="U71" s="30">
        <v>-3797</v>
      </c>
      <c r="V71" s="30">
        <v>-5089</v>
      </c>
      <c r="W71" s="39">
        <v>-3643</v>
      </c>
      <c r="X71" s="30">
        <v>1296</v>
      </c>
      <c r="Y71" s="9">
        <f t="shared" si="19"/>
        <v>-17042</v>
      </c>
      <c r="Z71" s="10">
        <f t="shared" si="10"/>
        <v>597353.59678744</v>
      </c>
      <c r="AA71" s="10">
        <f t="shared" si="16"/>
        <v>552524</v>
      </c>
      <c r="AB71" s="11">
        <f t="shared" si="17"/>
        <v>44829.59678744001</v>
      </c>
      <c r="AC71" s="26">
        <f t="shared" si="18"/>
        <v>0.07480588638587371</v>
      </c>
      <c r="AD71" s="41" t="s">
        <v>212</v>
      </c>
      <c r="AE71" s="41">
        <v>-13700</v>
      </c>
      <c r="AF71" s="41">
        <v>-9800</v>
      </c>
    </row>
    <row r="72" spans="1:32" ht="11.25">
      <c r="A72" s="4" t="s">
        <v>29</v>
      </c>
      <c r="B72" s="9">
        <v>419370</v>
      </c>
      <c r="C72" s="9">
        <v>389235</v>
      </c>
      <c r="D72" s="9">
        <v>416383</v>
      </c>
      <c r="E72" s="9">
        <v>385923</v>
      </c>
      <c r="F72" s="9">
        <f t="shared" si="15"/>
        <v>-325</v>
      </c>
      <c r="G72" s="9">
        <v>1905</v>
      </c>
      <c r="H72" s="9">
        <v>2042</v>
      </c>
      <c r="I72" s="9">
        <v>15</v>
      </c>
      <c r="J72" s="9">
        <v>46</v>
      </c>
      <c r="K72" s="9">
        <f t="shared" si="11"/>
        <v>79201.98005775</v>
      </c>
      <c r="L72" s="9">
        <f t="shared" si="12"/>
        <v>78442.97140764</v>
      </c>
      <c r="M72" s="9">
        <f t="shared" si="13"/>
        <v>624.5745</v>
      </c>
      <c r="N72" s="9">
        <f t="shared" si="14"/>
        <v>1775.2458</v>
      </c>
      <c r="O72" s="9">
        <v>-1249</v>
      </c>
      <c r="P72" s="9">
        <v>111</v>
      </c>
      <c r="Q72" s="9">
        <v>77</v>
      </c>
      <c r="R72" s="34">
        <v>-759</v>
      </c>
      <c r="S72" s="30">
        <v>-3453</v>
      </c>
      <c r="T72" s="35">
        <v>-3833</v>
      </c>
      <c r="U72" s="30">
        <v>-3044</v>
      </c>
      <c r="V72" s="30">
        <v>-3120</v>
      </c>
      <c r="W72" s="39">
        <v>-3764</v>
      </c>
      <c r="X72" s="30">
        <v>1514</v>
      </c>
      <c r="Y72" s="9">
        <f t="shared" si="19"/>
        <v>-17520</v>
      </c>
      <c r="Z72" s="10">
        <f t="shared" si="10"/>
        <v>398929.66264989</v>
      </c>
      <c r="AA72" s="10">
        <f t="shared" si="16"/>
        <v>385923</v>
      </c>
      <c r="AB72" s="11">
        <f t="shared" si="17"/>
        <v>13006.66264989</v>
      </c>
      <c r="AC72" s="26">
        <f t="shared" si="18"/>
        <v>0.03123725668408653</v>
      </c>
      <c r="AD72" s="41" t="s">
        <v>213</v>
      </c>
      <c r="AE72" s="41">
        <v>1000</v>
      </c>
      <c r="AF72" s="41">
        <v>-4700</v>
      </c>
    </row>
    <row r="73" spans="1:32" ht="11.25">
      <c r="A73" s="4" t="s">
        <v>78</v>
      </c>
      <c r="B73" s="9">
        <v>247890</v>
      </c>
      <c r="C73" s="9">
        <v>225034</v>
      </c>
      <c r="D73" s="9">
        <v>242090</v>
      </c>
      <c r="E73" s="9">
        <v>220933</v>
      </c>
      <c r="F73" s="9">
        <f t="shared" si="15"/>
        <v>1699</v>
      </c>
      <c r="G73" s="9">
        <v>1195</v>
      </c>
      <c r="H73" s="9">
        <v>1218</v>
      </c>
      <c r="I73" s="9">
        <v>408</v>
      </c>
      <c r="J73" s="9">
        <v>517</v>
      </c>
      <c r="K73" s="9">
        <f t="shared" si="11"/>
        <v>27749.420995999997</v>
      </c>
      <c r="L73" s="9">
        <f t="shared" si="12"/>
        <v>25518.411043019998</v>
      </c>
      <c r="M73" s="9">
        <f t="shared" si="13"/>
        <v>9877.272</v>
      </c>
      <c r="N73" s="9">
        <f t="shared" si="14"/>
        <v>11422.2361</v>
      </c>
      <c r="O73" s="9">
        <v>-197</v>
      </c>
      <c r="P73" s="9">
        <v>244</v>
      </c>
      <c r="Q73" s="9">
        <v>356</v>
      </c>
      <c r="R73" s="34">
        <v>135</v>
      </c>
      <c r="S73" s="30">
        <v>-1562</v>
      </c>
      <c r="T73" s="35">
        <v>-1668</v>
      </c>
      <c r="U73" s="30">
        <v>-1851</v>
      </c>
      <c r="V73" s="30">
        <v>-3526</v>
      </c>
      <c r="W73" s="39">
        <v>-1905</v>
      </c>
      <c r="X73" s="30">
        <v>467</v>
      </c>
      <c r="Y73" s="9">
        <f t="shared" si="19"/>
        <v>-9507</v>
      </c>
      <c r="Z73" s="10">
        <f t="shared" si="10"/>
        <v>233595.95414702</v>
      </c>
      <c r="AA73" s="10">
        <f t="shared" si="16"/>
        <v>220933</v>
      </c>
      <c r="AB73" s="11">
        <f t="shared" si="17"/>
        <v>12662.954147020006</v>
      </c>
      <c r="AC73" s="26">
        <f t="shared" si="18"/>
        <v>0.05230680386228265</v>
      </c>
      <c r="AD73" s="41" t="s">
        <v>214</v>
      </c>
      <c r="AE73" s="41">
        <v>-5700</v>
      </c>
      <c r="AF73" s="41">
        <v>5100</v>
      </c>
    </row>
    <row r="74" spans="1:32" ht="11.25">
      <c r="A74" s="4" t="s">
        <v>23</v>
      </c>
      <c r="B74" s="9">
        <v>255137</v>
      </c>
      <c r="C74" s="9">
        <v>235668</v>
      </c>
      <c r="D74" s="9">
        <v>251865</v>
      </c>
      <c r="E74" s="9">
        <v>232695</v>
      </c>
      <c r="F74" s="9">
        <f t="shared" si="15"/>
        <v>299</v>
      </c>
      <c r="G74" s="9">
        <v>697</v>
      </c>
      <c r="H74" s="9">
        <v>784</v>
      </c>
      <c r="I74" s="9">
        <v>385</v>
      </c>
      <c r="J74" s="9">
        <v>470</v>
      </c>
      <c r="K74" s="9">
        <f t="shared" si="11"/>
        <v>16879.12336575</v>
      </c>
      <c r="L74" s="9">
        <f t="shared" si="12"/>
        <v>17385.853464</v>
      </c>
      <c r="M74" s="9">
        <f t="shared" si="13"/>
        <v>9696.8025</v>
      </c>
      <c r="N74" s="9">
        <f t="shared" si="14"/>
        <v>10936.665</v>
      </c>
      <c r="O74" s="9">
        <v>-135</v>
      </c>
      <c r="P74" s="9">
        <v>689</v>
      </c>
      <c r="Q74" s="9">
        <v>355</v>
      </c>
      <c r="R74" s="34">
        <v>293</v>
      </c>
      <c r="S74" s="30">
        <v>-1443</v>
      </c>
      <c r="T74" s="35">
        <v>-1570</v>
      </c>
      <c r="U74" s="30">
        <v>-1519</v>
      </c>
      <c r="V74" s="30">
        <v>-3125</v>
      </c>
      <c r="W74" s="9">
        <v>-1665</v>
      </c>
      <c r="X74" s="30">
        <v>548</v>
      </c>
      <c r="Y74" s="9">
        <f t="shared" si="19"/>
        <v>-7572</v>
      </c>
      <c r="Z74" s="10">
        <f t="shared" si="10"/>
        <v>246338.59259825</v>
      </c>
      <c r="AA74" s="10">
        <f t="shared" si="16"/>
        <v>232695</v>
      </c>
      <c r="AB74" s="11">
        <f t="shared" si="17"/>
        <v>13643.59259824999</v>
      </c>
      <c r="AC74" s="26">
        <f t="shared" si="18"/>
        <v>0.0541702602515236</v>
      </c>
      <c r="AD74" s="41" t="s">
        <v>215</v>
      </c>
      <c r="AE74" s="41">
        <v>-6200</v>
      </c>
      <c r="AF74" s="41">
        <v>7700</v>
      </c>
    </row>
    <row r="75" spans="1:32" ht="11.25">
      <c r="A75" s="4" t="s">
        <v>90</v>
      </c>
      <c r="B75" s="9">
        <v>4154042</v>
      </c>
      <c r="C75" s="9">
        <v>4411691</v>
      </c>
      <c r="D75" s="9">
        <v>4090028</v>
      </c>
      <c r="E75" s="9">
        <v>4325609</v>
      </c>
      <c r="F75" s="9">
        <f t="shared" si="15"/>
        <v>-22068</v>
      </c>
      <c r="G75" s="9">
        <v>5395</v>
      </c>
      <c r="H75" s="12">
        <v>5700</v>
      </c>
      <c r="I75" s="9">
        <v>585</v>
      </c>
      <c r="J75" s="9">
        <v>596</v>
      </c>
      <c r="K75" s="9">
        <f t="shared" si="11"/>
        <v>2077485.7547990002</v>
      </c>
      <c r="L75" s="9">
        <f t="shared" si="12"/>
        <v>2318647.541052</v>
      </c>
      <c r="M75" s="9">
        <f t="shared" si="13"/>
        <v>239266.638</v>
      </c>
      <c r="N75" s="9">
        <f t="shared" si="14"/>
        <v>257806.2964</v>
      </c>
      <c r="O75" s="9">
        <v>-1439</v>
      </c>
      <c r="P75" s="9">
        <v>1259</v>
      </c>
      <c r="Q75" s="9">
        <v>5382</v>
      </c>
      <c r="R75" s="34">
        <v>-2415</v>
      </c>
      <c r="S75" s="30">
        <v>-22649</v>
      </c>
      <c r="T75" s="35">
        <v>-27367</v>
      </c>
      <c r="U75" s="30">
        <v>-22619</v>
      </c>
      <c r="V75" s="30">
        <v>-34392</v>
      </c>
      <c r="W75" s="39">
        <v>-15403</v>
      </c>
      <c r="X75" s="30">
        <v>18856</v>
      </c>
      <c r="Y75" s="9">
        <f t="shared" si="19"/>
        <v>-100787</v>
      </c>
      <c r="Z75" s="10">
        <f t="shared" si="10"/>
        <v>4226874.444653</v>
      </c>
      <c r="AA75" s="10">
        <f t="shared" si="16"/>
        <v>4325609</v>
      </c>
      <c r="AB75" s="11">
        <f t="shared" si="17"/>
        <v>-98734.55534700025</v>
      </c>
      <c r="AC75" s="26">
        <f t="shared" si="18"/>
        <v>-0.02414031281619594</v>
      </c>
      <c r="AD75" s="41" t="s">
        <v>216</v>
      </c>
      <c r="AE75" s="41">
        <v>303300</v>
      </c>
      <c r="AF75" s="41">
        <v>184400</v>
      </c>
    </row>
    <row r="76" spans="1:32" ht="11.25">
      <c r="A76" s="4" t="s">
        <v>52</v>
      </c>
      <c r="B76" s="9">
        <v>877383</v>
      </c>
      <c r="C76" s="9">
        <v>880671</v>
      </c>
      <c r="D76" s="9">
        <v>865571</v>
      </c>
      <c r="E76" s="9">
        <v>871043</v>
      </c>
      <c r="F76" s="9">
        <f t="shared" si="15"/>
        <v>2184</v>
      </c>
      <c r="G76" s="9">
        <v>1588</v>
      </c>
      <c r="H76" s="9">
        <v>1973</v>
      </c>
      <c r="I76" s="9">
        <v>76</v>
      </c>
      <c r="J76" s="9">
        <v>213</v>
      </c>
      <c r="K76" s="9">
        <f t="shared" si="11"/>
        <v>136408.03447152002</v>
      </c>
      <c r="L76" s="9">
        <f t="shared" si="12"/>
        <v>168196.23440293001</v>
      </c>
      <c r="M76" s="9">
        <f t="shared" si="13"/>
        <v>6578.3396</v>
      </c>
      <c r="N76" s="9">
        <f t="shared" si="14"/>
        <v>18553.2159</v>
      </c>
      <c r="O76" s="9">
        <v>626</v>
      </c>
      <c r="P76" s="9">
        <v>2763</v>
      </c>
      <c r="Q76" s="9">
        <v>2255</v>
      </c>
      <c r="R76" s="34">
        <v>1025</v>
      </c>
      <c r="S76" s="30">
        <v>-5208</v>
      </c>
      <c r="T76" s="35">
        <v>-4780</v>
      </c>
      <c r="U76" s="30">
        <v>-2730</v>
      </c>
      <c r="V76" s="30">
        <v>-6244</v>
      </c>
      <c r="W76" s="39">
        <v>-3255</v>
      </c>
      <c r="X76" s="30">
        <v>7019</v>
      </c>
      <c r="Y76" s="9">
        <f t="shared" si="19"/>
        <v>-8529</v>
      </c>
      <c r="Z76" s="10">
        <f t="shared" si="10"/>
        <v>902989.07623141</v>
      </c>
      <c r="AA76" s="10">
        <f t="shared" si="16"/>
        <v>871043</v>
      </c>
      <c r="AB76" s="11">
        <f t="shared" si="17"/>
        <v>31946.07623141003</v>
      </c>
      <c r="AC76" s="26">
        <f t="shared" si="18"/>
        <v>0.036907516808453646</v>
      </c>
      <c r="AD76" s="41" t="s">
        <v>219</v>
      </c>
      <c r="AE76" s="41">
        <v>-700</v>
      </c>
      <c r="AF76" s="41">
        <v>-16500</v>
      </c>
    </row>
    <row r="77" spans="1:32" ht="11.25">
      <c r="A77" s="4" t="s">
        <v>44</v>
      </c>
      <c r="B77" s="9">
        <v>363561</v>
      </c>
      <c r="C77" s="9">
        <v>349234</v>
      </c>
      <c r="D77" s="9">
        <v>357966</v>
      </c>
      <c r="E77" s="9">
        <v>346360</v>
      </c>
      <c r="F77" s="9">
        <f t="shared" si="15"/>
        <v>2721</v>
      </c>
      <c r="G77" s="9">
        <v>3305</v>
      </c>
      <c r="H77" s="9">
        <v>3985</v>
      </c>
      <c r="I77" s="9">
        <v>203</v>
      </c>
      <c r="J77" s="9">
        <v>284</v>
      </c>
      <c r="K77" s="9">
        <f t="shared" si="11"/>
        <v>115906.1154111</v>
      </c>
      <c r="L77" s="9">
        <f t="shared" si="12"/>
        <v>134104.565336</v>
      </c>
      <c r="M77" s="9">
        <f t="shared" si="13"/>
        <v>7266.7098</v>
      </c>
      <c r="N77" s="9">
        <f t="shared" si="14"/>
        <v>9836.624</v>
      </c>
      <c r="O77" s="9">
        <v>-982</v>
      </c>
      <c r="P77" s="9">
        <v>-445</v>
      </c>
      <c r="Q77" s="9">
        <v>-383</v>
      </c>
      <c r="R77" s="34">
        <v>-1173</v>
      </c>
      <c r="S77" s="30">
        <v>-3093</v>
      </c>
      <c r="T77" s="35">
        <v>-3437</v>
      </c>
      <c r="U77" s="30">
        <v>-3400</v>
      </c>
      <c r="V77" s="30">
        <v>-3634</v>
      </c>
      <c r="W77" s="39">
        <v>-2677</v>
      </c>
      <c r="X77" s="30">
        <v>464</v>
      </c>
      <c r="Y77" s="9">
        <f t="shared" si="19"/>
        <v>-18760</v>
      </c>
      <c r="Z77" s="10">
        <f t="shared" si="10"/>
        <v>362695.36412489996</v>
      </c>
      <c r="AA77" s="10">
        <f t="shared" si="16"/>
        <v>346360</v>
      </c>
      <c r="AB77" s="11">
        <f t="shared" si="17"/>
        <v>16335.364124899963</v>
      </c>
      <c r="AC77" s="26">
        <f t="shared" si="18"/>
        <v>0.045633842669136074</v>
      </c>
      <c r="AD77" s="41" t="s">
        <v>217</v>
      </c>
      <c r="AE77" s="41">
        <v>4200</v>
      </c>
      <c r="AF77" s="41">
        <v>32800</v>
      </c>
    </row>
    <row r="78" spans="1:32" ht="11.25">
      <c r="A78" s="4" t="s">
        <v>58</v>
      </c>
      <c r="B78" s="9">
        <v>817617</v>
      </c>
      <c r="C78" s="9">
        <v>921673</v>
      </c>
      <c r="D78" s="9">
        <v>806103</v>
      </c>
      <c r="E78" s="9">
        <v>916783</v>
      </c>
      <c r="F78" s="9">
        <f t="shared" si="15"/>
        <v>6624</v>
      </c>
      <c r="G78" s="9">
        <v>5354</v>
      </c>
      <c r="H78" s="9">
        <v>6089</v>
      </c>
      <c r="I78" s="9">
        <v>259</v>
      </c>
      <c r="J78" s="9">
        <v>343</v>
      </c>
      <c r="K78" s="9">
        <f t="shared" si="11"/>
        <v>420409.42875341995</v>
      </c>
      <c r="L78" s="9">
        <f t="shared" si="12"/>
        <v>539081.9082135899</v>
      </c>
      <c r="M78" s="9">
        <f t="shared" si="13"/>
        <v>20878.0677</v>
      </c>
      <c r="N78" s="9">
        <f t="shared" si="14"/>
        <v>31445.6569</v>
      </c>
      <c r="O78" s="9">
        <v>-2995</v>
      </c>
      <c r="P78" s="9">
        <v>-1846</v>
      </c>
      <c r="Q78" s="9">
        <v>-1254</v>
      </c>
      <c r="R78" s="29">
        <v>-2736</v>
      </c>
      <c r="S78" s="30">
        <v>-6909</v>
      </c>
      <c r="T78" s="30">
        <v>-8240</v>
      </c>
      <c r="U78" s="28">
        <v>-8264</v>
      </c>
      <c r="V78" s="30">
        <v>-10128</v>
      </c>
      <c r="W78" s="39">
        <v>-6604</v>
      </c>
      <c r="X78" s="30">
        <v>1593</v>
      </c>
      <c r="Y78" s="9">
        <f t="shared" si="19"/>
        <v>-47383</v>
      </c>
      <c r="Z78" s="10">
        <f t="shared" si="10"/>
        <v>894584.0686601701</v>
      </c>
      <c r="AA78" s="10">
        <f t="shared" si="16"/>
        <v>916783</v>
      </c>
      <c r="AB78" s="11">
        <f t="shared" si="17"/>
        <v>-22198.931339829927</v>
      </c>
      <c r="AC78" s="26">
        <f t="shared" si="18"/>
        <v>-0.027538579238422296</v>
      </c>
      <c r="AD78" s="41" t="s">
        <v>218</v>
      </c>
      <c r="AE78" s="41">
        <v>77000</v>
      </c>
      <c r="AF78" s="41">
        <v>221100</v>
      </c>
    </row>
    <row r="79" spans="1:32" ht="11.25">
      <c r="A79" s="4" t="s">
        <v>85</v>
      </c>
      <c r="B79" s="9">
        <v>337627</v>
      </c>
      <c r="C79" s="9">
        <v>310060</v>
      </c>
      <c r="D79" s="9">
        <v>335115</v>
      </c>
      <c r="E79" s="9">
        <v>308243</v>
      </c>
      <c r="F79" s="9">
        <f t="shared" si="15"/>
        <v>695</v>
      </c>
      <c r="G79" s="9">
        <v>1230</v>
      </c>
      <c r="H79" s="9">
        <v>1343</v>
      </c>
      <c r="I79" s="9">
        <v>9</v>
      </c>
      <c r="J79" s="9">
        <v>31</v>
      </c>
      <c r="K79" s="9">
        <f t="shared" si="11"/>
        <v>41182.0477695</v>
      </c>
      <c r="L79" s="9">
        <f t="shared" si="12"/>
        <v>41268.704091809996</v>
      </c>
      <c r="M79" s="9">
        <f t="shared" si="13"/>
        <v>301.6035</v>
      </c>
      <c r="N79" s="9">
        <f t="shared" si="14"/>
        <v>955.5533</v>
      </c>
      <c r="O79" s="9">
        <v>309</v>
      </c>
      <c r="P79" s="9">
        <v>1388</v>
      </c>
      <c r="Q79" s="9">
        <v>1084</v>
      </c>
      <c r="R79" s="29">
        <v>536</v>
      </c>
      <c r="S79" s="30">
        <v>-1974</v>
      </c>
      <c r="T79" s="30">
        <v>-2149</v>
      </c>
      <c r="U79" s="30">
        <v>-2300</v>
      </c>
      <c r="V79" s="30">
        <v>-2272</v>
      </c>
      <c r="W79" s="39">
        <v>-2065</v>
      </c>
      <c r="X79" s="30">
        <v>1628</v>
      </c>
      <c r="Y79" s="9">
        <f t="shared" si="19"/>
        <v>-5815</v>
      </c>
      <c r="Z79" s="10">
        <f t="shared" si="10"/>
        <v>330735.60612231</v>
      </c>
      <c r="AA79" s="10">
        <f t="shared" si="16"/>
        <v>308243</v>
      </c>
      <c r="AB79" s="11">
        <f t="shared" si="17"/>
        <v>22492.606122309982</v>
      </c>
      <c r="AC79" s="26">
        <f t="shared" si="18"/>
        <v>0.06711906695406049</v>
      </c>
      <c r="AD79" s="41" t="s">
        <v>220</v>
      </c>
      <c r="AE79" s="41">
        <v>-4700</v>
      </c>
      <c r="AF79" s="41">
        <v>-4100</v>
      </c>
    </row>
    <row r="80" spans="1:32" ht="11.25">
      <c r="A80" s="4" t="s">
        <v>59</v>
      </c>
      <c r="B80" s="9">
        <v>520161</v>
      </c>
      <c r="C80" s="9">
        <v>452624</v>
      </c>
      <c r="D80" s="9">
        <v>514929</v>
      </c>
      <c r="E80" s="9">
        <v>449596</v>
      </c>
      <c r="F80" s="9">
        <f t="shared" si="15"/>
        <v>2204</v>
      </c>
      <c r="G80" s="9">
        <v>1478</v>
      </c>
      <c r="H80" s="9">
        <v>1719</v>
      </c>
      <c r="I80" s="9">
        <v>70</v>
      </c>
      <c r="J80" s="9">
        <v>287</v>
      </c>
      <c r="K80" s="9">
        <f t="shared" si="11"/>
        <v>75573.7606566</v>
      </c>
      <c r="L80" s="9">
        <f t="shared" si="12"/>
        <v>75067.45704612</v>
      </c>
      <c r="M80" s="9">
        <f t="shared" si="13"/>
        <v>3604.503</v>
      </c>
      <c r="N80" s="9">
        <f t="shared" si="14"/>
        <v>12903.4052</v>
      </c>
      <c r="O80" s="9">
        <v>-1737</v>
      </c>
      <c r="P80" s="9">
        <v>-74</v>
      </c>
      <c r="Q80" s="9">
        <v>-940</v>
      </c>
      <c r="R80" s="36"/>
      <c r="S80" s="37"/>
      <c r="T80" s="37"/>
      <c r="U80" s="37"/>
      <c r="V80" s="37"/>
      <c r="W80" s="24"/>
      <c r="X80" s="30">
        <v>1640</v>
      </c>
      <c r="Y80" s="9">
        <f t="shared" si="19"/>
        <v>-1111</v>
      </c>
      <c r="Z80" s="10">
        <f t="shared" si="10"/>
        <v>524814.59858952</v>
      </c>
      <c r="AA80" s="10">
        <f t="shared" si="16"/>
        <v>449596</v>
      </c>
      <c r="AB80" s="11">
        <f t="shared" si="17"/>
        <v>75218.59858951997</v>
      </c>
      <c r="AC80" s="26">
        <f t="shared" si="18"/>
        <v>0.1460756698292774</v>
      </c>
      <c r="AD80" s="41" t="s">
        <v>221</v>
      </c>
      <c r="AE80" s="41">
        <v>-10200</v>
      </c>
      <c r="AF80" s="41">
        <v>14000</v>
      </c>
    </row>
    <row r="81" spans="1:32" ht="11.25">
      <c r="A81" s="4" t="s">
        <v>80</v>
      </c>
      <c r="B81" s="9">
        <v>324090</v>
      </c>
      <c r="C81" s="9">
        <v>295588</v>
      </c>
      <c r="D81" s="9">
        <v>319179</v>
      </c>
      <c r="E81" s="9">
        <v>292169</v>
      </c>
      <c r="F81" s="9">
        <f t="shared" si="15"/>
        <v>1492</v>
      </c>
      <c r="G81" s="9">
        <v>997</v>
      </c>
      <c r="H81" s="9">
        <v>1198</v>
      </c>
      <c r="I81" s="9">
        <v>33</v>
      </c>
      <c r="J81" s="9">
        <v>161</v>
      </c>
      <c r="K81" s="9">
        <f t="shared" si="11"/>
        <v>31717.13321721</v>
      </c>
      <c r="L81" s="9">
        <f t="shared" si="12"/>
        <v>34438.31647618</v>
      </c>
      <c r="M81" s="9">
        <f t="shared" si="13"/>
        <v>1053.2907</v>
      </c>
      <c r="N81" s="9">
        <f t="shared" si="14"/>
        <v>4703.9209</v>
      </c>
      <c r="O81" s="9">
        <v>-1200</v>
      </c>
      <c r="P81" s="9">
        <v>94</v>
      </c>
      <c r="Q81" s="9">
        <v>-388</v>
      </c>
      <c r="R81" s="29">
        <v>-786</v>
      </c>
      <c r="S81" s="30">
        <v>-2647</v>
      </c>
      <c r="T81" s="30">
        <v>-3272</v>
      </c>
      <c r="U81" s="30">
        <v>-3198</v>
      </c>
      <c r="V81" s="30">
        <v>-4290</v>
      </c>
      <c r="W81" s="39">
        <v>-2770</v>
      </c>
      <c r="X81" s="30">
        <v>105</v>
      </c>
      <c r="Y81" s="9">
        <f t="shared" si="19"/>
        <v>-18352</v>
      </c>
      <c r="Z81" s="10">
        <f t="shared" si="10"/>
        <v>308690.81345897</v>
      </c>
      <c r="AA81" s="10">
        <f t="shared" si="16"/>
        <v>292169</v>
      </c>
      <c r="AB81" s="11">
        <f>Z81-AA81</f>
        <v>16521.81345896999</v>
      </c>
      <c r="AC81" s="26">
        <f t="shared" si="18"/>
        <v>0.05176347271897584</v>
      </c>
      <c r="AD81" s="41" t="s">
        <v>222</v>
      </c>
      <c r="AE81" s="41">
        <v>-3300</v>
      </c>
      <c r="AF81" s="41">
        <v>6400</v>
      </c>
    </row>
    <row r="82" spans="1:32" ht="11.25">
      <c r="A82" s="4" t="s">
        <v>60</v>
      </c>
      <c r="B82" s="9">
        <v>182537</v>
      </c>
      <c r="C82" s="9">
        <v>159559</v>
      </c>
      <c r="D82" s="9">
        <v>181186</v>
      </c>
      <c r="E82" s="9">
        <v>158769</v>
      </c>
      <c r="F82" s="9">
        <f t="shared" si="15"/>
        <v>561</v>
      </c>
      <c r="G82" s="9">
        <v>1516</v>
      </c>
      <c r="H82" s="9">
        <v>1639</v>
      </c>
      <c r="I82" s="9">
        <v>33</v>
      </c>
      <c r="J82" s="9">
        <v>88</v>
      </c>
      <c r="K82" s="9">
        <f t="shared" si="11"/>
        <v>27377.15386792</v>
      </c>
      <c r="L82" s="9">
        <f t="shared" si="12"/>
        <v>25793.24339592</v>
      </c>
      <c r="M82" s="9">
        <f t="shared" si="13"/>
        <v>597.9138</v>
      </c>
      <c r="N82" s="9">
        <f t="shared" si="14"/>
        <v>1397.1672</v>
      </c>
      <c r="O82" s="9">
        <v>-1421</v>
      </c>
      <c r="P82" s="9">
        <v>-620</v>
      </c>
      <c r="Q82" s="9">
        <v>-869</v>
      </c>
      <c r="R82" s="29">
        <v>-1162</v>
      </c>
      <c r="S82" s="30">
        <v>-2096</v>
      </c>
      <c r="T82" s="30">
        <v>-2274</v>
      </c>
      <c r="U82" s="30">
        <v>-2117</v>
      </c>
      <c r="V82" s="30">
        <v>-2734</v>
      </c>
      <c r="W82" s="39">
        <v>-2014</v>
      </c>
      <c r="X82" s="30">
        <v>-264</v>
      </c>
      <c r="Y82" s="9">
        <f t="shared" si="19"/>
        <v>-15571</v>
      </c>
      <c r="Z82" s="10">
        <f t="shared" si="10"/>
        <v>165391.342928</v>
      </c>
      <c r="AA82" s="10">
        <f t="shared" si="16"/>
        <v>158769</v>
      </c>
      <c r="AB82" s="11">
        <f aca="true" t="shared" si="20" ref="AB82:AB89">Z82-AA82</f>
        <v>6622.342927999998</v>
      </c>
      <c r="AC82" s="26">
        <f t="shared" si="18"/>
        <v>0.03654997035091011</v>
      </c>
      <c r="AD82" s="41" t="s">
        <v>223</v>
      </c>
      <c r="AE82" s="41">
        <v>100</v>
      </c>
      <c r="AF82" s="41">
        <v>7400</v>
      </c>
    </row>
    <row r="83" spans="1:32" ht="11.25">
      <c r="A83" s="4" t="s">
        <v>48</v>
      </c>
      <c r="B83" s="9">
        <v>330755</v>
      </c>
      <c r="C83" s="9">
        <v>322945</v>
      </c>
      <c r="D83" s="9">
        <v>332879</v>
      </c>
      <c r="E83" s="9">
        <v>322853</v>
      </c>
      <c r="F83" s="9">
        <f t="shared" si="15"/>
        <v>-2216</v>
      </c>
      <c r="G83" s="9">
        <v>2755</v>
      </c>
      <c r="H83" s="9">
        <v>2733</v>
      </c>
      <c r="I83" s="9">
        <v>1387</v>
      </c>
      <c r="J83" s="9">
        <v>1539</v>
      </c>
      <c r="K83" s="9">
        <f t="shared" si="11"/>
        <v>78988.24208385</v>
      </c>
      <c r="L83" s="9">
        <f t="shared" si="12"/>
        <v>74656.24683789001</v>
      </c>
      <c r="M83" s="9">
        <f t="shared" si="13"/>
        <v>46170.3173</v>
      </c>
      <c r="N83" s="9">
        <f t="shared" si="14"/>
        <v>49687.0767</v>
      </c>
      <c r="O83" s="9">
        <v>-1127</v>
      </c>
      <c r="P83" s="9">
        <v>-517</v>
      </c>
      <c r="Q83" s="9">
        <v>-699</v>
      </c>
      <c r="R83" s="29">
        <v>-766</v>
      </c>
      <c r="S83" s="30">
        <v>-2498</v>
      </c>
      <c r="T83" s="30">
        <v>-2968</v>
      </c>
      <c r="U83" s="30">
        <v>-3248</v>
      </c>
      <c r="V83" s="30">
        <v>-4630</v>
      </c>
      <c r="W83" s="39">
        <v>-5319</v>
      </c>
      <c r="X83" s="30">
        <v>46</v>
      </c>
      <c r="Y83" s="9">
        <f t="shared" si="19"/>
        <v>-21726</v>
      </c>
      <c r="Z83" s="10">
        <f t="shared" si="10"/>
        <v>308121.76415404</v>
      </c>
      <c r="AA83" s="10">
        <f t="shared" si="16"/>
        <v>322853</v>
      </c>
      <c r="AB83" s="11">
        <f t="shared" si="20"/>
        <v>-14731.235845959978</v>
      </c>
      <c r="AC83" s="26">
        <f t="shared" si="18"/>
        <v>-0.04425402577501127</v>
      </c>
      <c r="AD83" s="41" t="s">
        <v>224</v>
      </c>
      <c r="AE83" s="41">
        <v>9800</v>
      </c>
      <c r="AF83" s="41">
        <v>28600</v>
      </c>
    </row>
    <row r="84" spans="1:32" ht="11.25">
      <c r="A84" s="4" t="s">
        <v>18</v>
      </c>
      <c r="B84" s="9">
        <v>238656</v>
      </c>
      <c r="C84" s="9">
        <v>219602</v>
      </c>
      <c r="D84" s="9">
        <v>237184</v>
      </c>
      <c r="E84" s="9">
        <v>219082</v>
      </c>
      <c r="F84" s="9">
        <f t="shared" si="15"/>
        <v>952</v>
      </c>
      <c r="G84" s="9">
        <v>2191</v>
      </c>
      <c r="H84" s="9">
        <v>2420</v>
      </c>
      <c r="I84" s="9">
        <v>264</v>
      </c>
      <c r="J84" s="9">
        <v>357</v>
      </c>
      <c r="K84" s="9">
        <f t="shared" si="11"/>
        <v>50595.085219839995</v>
      </c>
      <c r="L84" s="9">
        <f t="shared" si="12"/>
        <v>51125.106969199995</v>
      </c>
      <c r="M84" s="9">
        <f t="shared" si="13"/>
        <v>6261.6576</v>
      </c>
      <c r="N84" s="9">
        <f t="shared" si="14"/>
        <v>7821.2274</v>
      </c>
      <c r="O84" s="9">
        <v>-1053</v>
      </c>
      <c r="P84" s="9">
        <v>-557</v>
      </c>
      <c r="Q84" s="9">
        <v>-644</v>
      </c>
      <c r="R84" s="29">
        <v>-1038</v>
      </c>
      <c r="S84" s="30">
        <v>-2599</v>
      </c>
      <c r="T84" s="30">
        <v>-2488</v>
      </c>
      <c r="U84" s="30">
        <v>-2706</v>
      </c>
      <c r="V84" s="30">
        <v>-3569</v>
      </c>
      <c r="W84" s="39">
        <v>-2537</v>
      </c>
      <c r="X84" s="30">
        <v>-52</v>
      </c>
      <c r="Y84" s="9">
        <f t="shared" si="19"/>
        <v>-17243</v>
      </c>
      <c r="Z84" s="10">
        <f t="shared" si="10"/>
        <v>222982.59154936</v>
      </c>
      <c r="AA84" s="10">
        <f t="shared" si="16"/>
        <v>219082</v>
      </c>
      <c r="AB84" s="11">
        <f t="shared" si="20"/>
        <v>3900.5915493599896</v>
      </c>
      <c r="AC84" s="26">
        <f t="shared" si="18"/>
        <v>0.016445424435712314</v>
      </c>
      <c r="AD84" s="41" t="s">
        <v>225</v>
      </c>
      <c r="AE84" s="41">
        <v>4500</v>
      </c>
      <c r="AF84" s="41">
        <v>14200</v>
      </c>
    </row>
    <row r="85" spans="1:32" ht="11.25">
      <c r="A85" s="4" t="s">
        <v>76</v>
      </c>
      <c r="B85" s="9">
        <v>438520</v>
      </c>
      <c r="C85" s="9">
        <v>397292</v>
      </c>
      <c r="D85" s="9">
        <v>436814</v>
      </c>
      <c r="E85" s="9">
        <v>395991</v>
      </c>
      <c r="F85" s="9">
        <f t="shared" si="15"/>
        <v>405</v>
      </c>
      <c r="G85" s="9">
        <v>655</v>
      </c>
      <c r="H85" s="9">
        <v>719</v>
      </c>
      <c r="I85" s="9">
        <v>4</v>
      </c>
      <c r="J85" s="9">
        <v>22</v>
      </c>
      <c r="K85" s="9">
        <f t="shared" si="11"/>
        <v>28599.8724732</v>
      </c>
      <c r="L85" s="9">
        <f t="shared" si="12"/>
        <v>28409.11504362</v>
      </c>
      <c r="M85" s="9">
        <f t="shared" si="13"/>
        <v>174.7256</v>
      </c>
      <c r="N85" s="9">
        <f t="shared" si="14"/>
        <v>871.1802</v>
      </c>
      <c r="O85" s="9">
        <v>1649</v>
      </c>
      <c r="P85" s="9">
        <v>2535</v>
      </c>
      <c r="Q85" s="9">
        <v>2607</v>
      </c>
      <c r="R85" s="29">
        <v>1980</v>
      </c>
      <c r="S85" s="30">
        <v>-1510</v>
      </c>
      <c r="T85" s="30">
        <v>-2729</v>
      </c>
      <c r="U85" s="30">
        <v>-2480</v>
      </c>
      <c r="V85" s="30">
        <v>-2533</v>
      </c>
      <c r="W85" s="39">
        <v>-2083</v>
      </c>
      <c r="X85" s="30">
        <v>2600</v>
      </c>
      <c r="Y85" s="9">
        <f t="shared" si="19"/>
        <v>36</v>
      </c>
      <c r="Z85" s="10">
        <f t="shared" si="10"/>
        <v>437760.69717042</v>
      </c>
      <c r="AA85" s="10">
        <f t="shared" si="16"/>
        <v>395991</v>
      </c>
      <c r="AB85" s="11">
        <f t="shared" si="20"/>
        <v>41769.697170420026</v>
      </c>
      <c r="AC85" s="26">
        <f t="shared" si="18"/>
        <v>0.09562353122935627</v>
      </c>
      <c r="AD85" s="41" t="s">
        <v>226</v>
      </c>
      <c r="AE85" s="41">
        <v>-14500</v>
      </c>
      <c r="AF85" s="41">
        <v>-10900</v>
      </c>
    </row>
    <row r="86" spans="1:32" ht="11.25">
      <c r="A86" s="4" t="s">
        <v>20</v>
      </c>
      <c r="B86" s="9">
        <v>332276</v>
      </c>
      <c r="C86" s="9">
        <v>306248</v>
      </c>
      <c r="D86" s="9">
        <v>330507</v>
      </c>
      <c r="E86" s="9">
        <v>304337</v>
      </c>
      <c r="F86" s="9">
        <f t="shared" si="15"/>
        <v>-142</v>
      </c>
      <c r="G86" s="9">
        <v>1370</v>
      </c>
      <c r="H86" s="9">
        <v>1512</v>
      </c>
      <c r="I86" s="9">
        <v>15</v>
      </c>
      <c r="J86" s="9">
        <v>31</v>
      </c>
      <c r="K86" s="9">
        <f t="shared" si="11"/>
        <v>45211.5398115</v>
      </c>
      <c r="L86" s="9">
        <f t="shared" si="12"/>
        <v>45873.105561360004</v>
      </c>
      <c r="M86" s="9">
        <f t="shared" si="13"/>
        <v>495.7605</v>
      </c>
      <c r="N86" s="9">
        <f t="shared" si="14"/>
        <v>943.4447</v>
      </c>
      <c r="O86" s="9">
        <v>422</v>
      </c>
      <c r="P86" s="9">
        <v>1044</v>
      </c>
      <c r="Q86" s="9">
        <v>897</v>
      </c>
      <c r="R86" s="29">
        <v>155</v>
      </c>
      <c r="S86" s="30">
        <v>-1754</v>
      </c>
      <c r="T86" s="30">
        <v>-2059</v>
      </c>
      <c r="U86" s="30">
        <v>-2006</v>
      </c>
      <c r="V86" s="30">
        <v>-2634</v>
      </c>
      <c r="W86" s="39">
        <v>-1909</v>
      </c>
      <c r="X86" s="30">
        <v>1190</v>
      </c>
      <c r="Y86" s="9">
        <f t="shared" si="19"/>
        <v>-6654</v>
      </c>
      <c r="Z86" s="10">
        <f t="shared" si="10"/>
        <v>324820.24994986004</v>
      </c>
      <c r="AA86" s="10">
        <f t="shared" si="16"/>
        <v>304337</v>
      </c>
      <c r="AB86" s="11">
        <f t="shared" si="20"/>
        <v>20483.249949860037</v>
      </c>
      <c r="AC86" s="26">
        <f t="shared" si="18"/>
        <v>0.06197523789166353</v>
      </c>
      <c r="AD86" s="41" t="s">
        <v>227</v>
      </c>
      <c r="AE86" s="41">
        <v>-5000</v>
      </c>
      <c r="AF86" s="41">
        <v>1500</v>
      </c>
    </row>
    <row r="87" spans="1:32" ht="11.25">
      <c r="A87" s="4" t="s">
        <v>79</v>
      </c>
      <c r="B87" s="9">
        <v>384736</v>
      </c>
      <c r="C87" s="9">
        <v>350235</v>
      </c>
      <c r="D87" s="9">
        <v>378629</v>
      </c>
      <c r="E87" s="9">
        <v>345435</v>
      </c>
      <c r="F87" s="9">
        <f t="shared" si="15"/>
        <v>1307</v>
      </c>
      <c r="G87" s="9">
        <v>1190</v>
      </c>
      <c r="H87" s="9">
        <v>1222</v>
      </c>
      <c r="I87" s="9">
        <v>13</v>
      </c>
      <c r="J87" s="9">
        <v>26</v>
      </c>
      <c r="K87" s="9">
        <f t="shared" si="11"/>
        <v>44998.2770937</v>
      </c>
      <c r="L87" s="9">
        <f t="shared" si="12"/>
        <v>42102.4053918</v>
      </c>
      <c r="M87" s="9">
        <f t="shared" si="13"/>
        <v>492.2177</v>
      </c>
      <c r="N87" s="9">
        <f t="shared" si="14"/>
        <v>898.131</v>
      </c>
      <c r="O87" s="9">
        <v>1108</v>
      </c>
      <c r="P87" s="9">
        <v>1914</v>
      </c>
      <c r="Q87" s="9">
        <v>1416</v>
      </c>
      <c r="R87" s="29">
        <v>939</v>
      </c>
      <c r="S87" s="30">
        <v>-1230</v>
      </c>
      <c r="T87" s="30">
        <v>-2201</v>
      </c>
      <c r="U87" s="30">
        <v>-1823</v>
      </c>
      <c r="V87" s="30">
        <v>-2800</v>
      </c>
      <c r="W87" s="39">
        <v>-2355</v>
      </c>
      <c r="X87" s="30">
        <v>1023</v>
      </c>
      <c r="Y87" s="9">
        <f t="shared" si="19"/>
        <v>-4009</v>
      </c>
      <c r="Z87" s="10">
        <f t="shared" si="10"/>
        <v>373437.0415981</v>
      </c>
      <c r="AA87" s="10">
        <f t="shared" si="16"/>
        <v>345435</v>
      </c>
      <c r="AB87" s="11">
        <f t="shared" si="20"/>
        <v>28002.041598099982</v>
      </c>
      <c r="AC87" s="26">
        <f t="shared" si="18"/>
        <v>0.07395641009563447</v>
      </c>
      <c r="AD87" s="41" t="s">
        <v>228</v>
      </c>
      <c r="AE87" s="41">
        <v>-11000</v>
      </c>
      <c r="AF87" s="41">
        <v>-2800</v>
      </c>
    </row>
    <row r="88" spans="1:32" ht="11.25">
      <c r="A88" s="4" t="s">
        <v>63</v>
      </c>
      <c r="B88" s="9">
        <v>433914</v>
      </c>
      <c r="C88" s="9">
        <v>383684</v>
      </c>
      <c r="D88" s="9">
        <v>432035</v>
      </c>
      <c r="E88" s="9">
        <v>380972</v>
      </c>
      <c r="F88" s="9">
        <f t="shared" si="15"/>
        <v>-833</v>
      </c>
      <c r="G88" s="9">
        <v>1443</v>
      </c>
      <c r="H88" s="9">
        <v>1706</v>
      </c>
      <c r="I88" s="9">
        <v>252</v>
      </c>
      <c r="J88" s="9">
        <v>141</v>
      </c>
      <c r="K88" s="9">
        <f t="shared" si="11"/>
        <v>60771.6157074</v>
      </c>
      <c r="L88" s="9">
        <f t="shared" si="12"/>
        <v>64077.41029288</v>
      </c>
      <c r="M88" s="9">
        <f t="shared" si="13"/>
        <v>10887.282</v>
      </c>
      <c r="N88" s="9">
        <f t="shared" si="14"/>
        <v>5371.7052</v>
      </c>
      <c r="O88" s="9">
        <v>369</v>
      </c>
      <c r="P88" s="9">
        <v>1789</v>
      </c>
      <c r="Q88" s="9">
        <v>1401</v>
      </c>
      <c r="R88" s="36"/>
      <c r="S88" s="37"/>
      <c r="T88" s="37"/>
      <c r="U88" s="37"/>
      <c r="V88" s="37"/>
      <c r="W88" s="40"/>
      <c r="X88" s="30">
        <v>2035</v>
      </c>
      <c r="Y88" s="9">
        <f t="shared" si="19"/>
        <v>5594</v>
      </c>
      <c r="Z88" s="10">
        <f>D88+(L88-K88)+(N88-M88)+F88+Y88</f>
        <v>434586.21778548</v>
      </c>
      <c r="AA88" s="10">
        <f t="shared" si="16"/>
        <v>380972</v>
      </c>
      <c r="AB88" s="11">
        <f t="shared" si="20"/>
        <v>53614.217785480025</v>
      </c>
      <c r="AC88" s="26">
        <f t="shared" si="18"/>
        <v>0.1240969314649971</v>
      </c>
      <c r="AD88" s="41" t="s">
        <v>229</v>
      </c>
      <c r="AE88" s="41">
        <v>-3400</v>
      </c>
      <c r="AF88" s="41">
        <v>-8500</v>
      </c>
    </row>
    <row r="89" spans="1:32" ht="11.25">
      <c r="A89" s="4" t="s">
        <v>14</v>
      </c>
      <c r="B89" s="9">
        <v>303889</v>
      </c>
      <c r="C89" s="9">
        <v>273118</v>
      </c>
      <c r="D89" s="9">
        <v>300542</v>
      </c>
      <c r="E89" s="9">
        <v>271429</v>
      </c>
      <c r="F89" s="9">
        <f t="shared" si="15"/>
        <v>1658</v>
      </c>
      <c r="G89" s="9">
        <v>1985</v>
      </c>
      <c r="H89" s="9">
        <v>2825</v>
      </c>
      <c r="I89" s="9">
        <v>53</v>
      </c>
      <c r="J89" s="9">
        <v>99</v>
      </c>
      <c r="K89" s="9">
        <f>(D89-M89)*G89/10000</f>
        <v>59341.401788899995</v>
      </c>
      <c r="L89" s="9">
        <f>(E89-N89)*H89/10000</f>
        <v>75919.57344425</v>
      </c>
      <c r="M89" s="9">
        <f>I89*D89/10000</f>
        <v>1592.8726</v>
      </c>
      <c r="N89" s="9">
        <f>J89*E89/10000</f>
        <v>2687.1471</v>
      </c>
      <c r="O89" s="9">
        <v>-1881</v>
      </c>
      <c r="P89" s="9">
        <v>-1180</v>
      </c>
      <c r="Q89" s="9">
        <v>-1388</v>
      </c>
      <c r="R89" s="29">
        <v>-1626</v>
      </c>
      <c r="S89" s="30">
        <v>-3385</v>
      </c>
      <c r="T89" s="30">
        <v>-3737</v>
      </c>
      <c r="U89" s="30">
        <v>-3792</v>
      </c>
      <c r="V89" s="30">
        <v>-3777</v>
      </c>
      <c r="W89" s="39">
        <v>-3629</v>
      </c>
      <c r="X89" s="30">
        <v>-615</v>
      </c>
      <c r="Y89" s="9">
        <f t="shared" si="19"/>
        <v>-25010</v>
      </c>
      <c r="Z89" s="10">
        <f>D89+(L89-K89)+(N89-M89)+F89+Y89</f>
        <v>294862.44615535</v>
      </c>
      <c r="AA89" s="10">
        <f t="shared" si="16"/>
        <v>271429</v>
      </c>
      <c r="AB89" s="11">
        <f t="shared" si="20"/>
        <v>23433.446155350015</v>
      </c>
      <c r="AC89" s="26">
        <f t="shared" si="18"/>
        <v>0.07797062026388996</v>
      </c>
      <c r="AD89" s="41" t="s">
        <v>230</v>
      </c>
      <c r="AE89" s="41">
        <v>-3500</v>
      </c>
      <c r="AF89" s="41">
        <v>10100</v>
      </c>
    </row>
    <row r="90" spans="5:32" ht="11.25">
      <c r="E90" s="13"/>
      <c r="F90" s="13"/>
      <c r="G90" s="13"/>
      <c r="H90" s="13"/>
      <c r="I90" s="13"/>
      <c r="J90" s="13"/>
      <c r="K90" s="13"/>
      <c r="L90" s="13"/>
      <c r="M90" s="13"/>
      <c r="N90" s="13"/>
      <c r="AD90" s="41"/>
      <c r="AE90" s="41">
        <v>0</v>
      </c>
      <c r="AF90" s="41">
        <v>0</v>
      </c>
    </row>
    <row r="91" spans="1:32" ht="11.25">
      <c r="A91" s="38" t="s">
        <v>91</v>
      </c>
      <c r="B91" s="9">
        <f>SUM(B3:B89)</f>
        <v>39602258</v>
      </c>
      <c r="C91" s="9">
        <f>SUM(C3:C89)</f>
        <v>37499769</v>
      </c>
      <c r="D91" s="9">
        <f>SUM(D3:D89)</f>
        <v>39192133</v>
      </c>
      <c r="E91" s="9">
        <f>SUM(E3:E89)</f>
        <v>37102417</v>
      </c>
      <c r="F91" s="9">
        <f>SUM(F3:F89)</f>
        <v>12773</v>
      </c>
      <c r="G91" s="25"/>
      <c r="H91" s="9">
        <f>SUM(H3:H89)</f>
        <v>170747</v>
      </c>
      <c r="I91" s="25"/>
      <c r="J91" s="9">
        <f>SUM(J3:J89)</f>
        <v>26340</v>
      </c>
      <c r="K91" s="9">
        <f>SUM(K3:K89)</f>
        <v>8001888.225050428</v>
      </c>
      <c r="L91" s="9">
        <f>SUM(L3:L89)</f>
        <v>8703161.3640019</v>
      </c>
      <c r="M91" s="9">
        <f>SUM(M3:M89)</f>
        <v>1159631.943</v>
      </c>
      <c r="N91" s="9">
        <f>SUM(N3:N89)</f>
        <v>1401321.4125</v>
      </c>
      <c r="O91" s="9">
        <f aca="true" t="shared" si="21" ref="O91:AB91">SUM(O3:O89)</f>
        <v>-32999</v>
      </c>
      <c r="P91" s="9">
        <f t="shared" si="21"/>
        <v>58008</v>
      </c>
      <c r="Q91" s="9">
        <f t="shared" si="21"/>
        <v>43801</v>
      </c>
      <c r="R91" s="9">
        <f t="shared" si="21"/>
        <v>-29997</v>
      </c>
      <c r="S91" s="9">
        <f t="shared" si="21"/>
        <v>-230292</v>
      </c>
      <c r="T91" s="9">
        <f t="shared" si="21"/>
        <v>-262026</v>
      </c>
      <c r="U91" s="9">
        <f t="shared" si="21"/>
        <v>-240347</v>
      </c>
      <c r="V91" s="9">
        <f t="shared" si="21"/>
        <v>-322833</v>
      </c>
      <c r="W91" s="9">
        <f>SUM(W3:W89)</f>
        <v>-213975</v>
      </c>
      <c r="X91" s="9">
        <f t="shared" si="21"/>
        <v>145934</v>
      </c>
      <c r="Y91" s="9">
        <f t="shared" si="21"/>
        <v>-1084726</v>
      </c>
      <c r="Z91" s="9">
        <f t="shared" si="21"/>
        <v>39063142.60845145</v>
      </c>
      <c r="AA91" s="9">
        <f t="shared" si="21"/>
        <v>37102417</v>
      </c>
      <c r="AB91" s="9">
        <f t="shared" si="21"/>
        <v>1960725.6084514698</v>
      </c>
      <c r="AC91" s="26">
        <f t="shared" si="18"/>
        <v>0.050028550588238456</v>
      </c>
      <c r="AD91" s="41" t="s">
        <v>92</v>
      </c>
      <c r="AE91" s="41">
        <v>0</v>
      </c>
      <c r="AF91" s="41">
        <v>11900</v>
      </c>
    </row>
    <row r="92" spans="1:32" ht="11.25">
      <c r="A92" s="4" t="s">
        <v>92</v>
      </c>
      <c r="B92" s="24"/>
      <c r="C92" s="9">
        <v>589120</v>
      </c>
      <c r="D92" s="24"/>
      <c r="E92" s="9">
        <v>584137</v>
      </c>
      <c r="F92" s="9">
        <f>(B92-D92)-(C92-E92)</f>
        <v>-4983</v>
      </c>
      <c r="G92" s="25"/>
      <c r="H92" s="9">
        <v>1661</v>
      </c>
      <c r="I92" s="25"/>
      <c r="J92" s="9">
        <v>1468</v>
      </c>
      <c r="K92" s="25"/>
      <c r="L92" s="9">
        <f>(E92-N92)*H92/10000</f>
        <v>82781.86284324</v>
      </c>
      <c r="M92" s="25"/>
      <c r="N92" s="9">
        <f>J92*E92/10000</f>
        <v>85751.3116</v>
      </c>
      <c r="O92" s="25"/>
      <c r="P92" s="25"/>
      <c r="Q92" s="25"/>
      <c r="R92" s="24"/>
      <c r="S92" s="24"/>
      <c r="T92" s="24"/>
      <c r="U92" s="24"/>
      <c r="V92" s="24"/>
      <c r="W92" s="24"/>
      <c r="X92" s="30">
        <v>7122</v>
      </c>
      <c r="Y92" s="9">
        <f>SUM(O92:X92)</f>
        <v>7122</v>
      </c>
      <c r="AD92" s="41" t="s">
        <v>93</v>
      </c>
      <c r="AE92" s="41">
        <v>0</v>
      </c>
      <c r="AF92" s="41">
        <v>-4000</v>
      </c>
    </row>
    <row r="93" spans="1:32" ht="11.25">
      <c r="A93" s="4" t="s">
        <v>93</v>
      </c>
      <c r="B93" s="25"/>
      <c r="C93" s="9">
        <v>651686</v>
      </c>
      <c r="D93" s="25"/>
      <c r="E93" s="9">
        <v>644529</v>
      </c>
      <c r="F93" s="9">
        <f>(B93-D93)-(C93-E93)</f>
        <v>-7157</v>
      </c>
      <c r="G93" s="25"/>
      <c r="H93" s="9">
        <v>953</v>
      </c>
      <c r="I93" s="25"/>
      <c r="J93" s="9">
        <v>385</v>
      </c>
      <c r="K93" s="25"/>
      <c r="L93" s="9">
        <f>(E93-N93)*H93/10000</f>
        <v>59058.80457255</v>
      </c>
      <c r="M93" s="25"/>
      <c r="N93" s="9">
        <f>J93*E93/10000</f>
        <v>24814.3665</v>
      </c>
      <c r="O93" s="25"/>
      <c r="P93" s="25"/>
      <c r="Q93" s="25"/>
      <c r="R93" s="24"/>
      <c r="S93" s="24"/>
      <c r="T93" s="24"/>
      <c r="U93" s="24"/>
      <c r="V93" s="24"/>
      <c r="W93" s="24"/>
      <c r="X93" s="30">
        <v>6064</v>
      </c>
      <c r="Y93" s="9">
        <f>SUM(O93:X93)</f>
        <v>6064</v>
      </c>
      <c r="AD93" s="41" t="s">
        <v>94</v>
      </c>
      <c r="AE93" s="41">
        <v>0</v>
      </c>
      <c r="AF93" s="41">
        <v>5900</v>
      </c>
    </row>
    <row r="94" spans="1:30" ht="11.25">
      <c r="A94" s="4" t="s">
        <v>94</v>
      </c>
      <c r="B94" s="25"/>
      <c r="C94" s="9">
        <v>468943</v>
      </c>
      <c r="D94" s="25"/>
      <c r="E94" s="9">
        <v>466457</v>
      </c>
      <c r="F94" s="9">
        <f>(B94-D94)-(C94-E94)</f>
        <v>-2486</v>
      </c>
      <c r="G94" s="25"/>
      <c r="H94" s="9">
        <v>956</v>
      </c>
      <c r="I94" s="25"/>
      <c r="J94" s="9">
        <v>433</v>
      </c>
      <c r="K94" s="25"/>
      <c r="L94" s="9">
        <f>(E94-N94)*H94/10000</f>
        <v>42662.39977764001</v>
      </c>
      <c r="M94" s="25"/>
      <c r="N94" s="9">
        <f>J94*E94/10000</f>
        <v>20197.5881</v>
      </c>
      <c r="O94" s="25"/>
      <c r="P94" s="25"/>
      <c r="Q94" s="25"/>
      <c r="R94" s="24"/>
      <c r="S94" s="24"/>
      <c r="T94" s="24"/>
      <c r="U94" s="24"/>
      <c r="V94" s="24"/>
      <c r="W94" s="24"/>
      <c r="X94" s="30">
        <v>3341</v>
      </c>
      <c r="Y94" s="9">
        <f>SUM(O94:X94)</f>
        <v>3341</v>
      </c>
      <c r="AD94" s="13"/>
    </row>
    <row r="95" spans="1:32" ht="11.25">
      <c r="A95" s="38" t="s">
        <v>95</v>
      </c>
      <c r="B95" s="9">
        <f>SUM(B91:B94)</f>
        <v>39602258</v>
      </c>
      <c r="C95" s="9">
        <f>SUM(C91:C94)</f>
        <v>39209518</v>
      </c>
      <c r="D95" s="9">
        <f>SUM(D91:D94)</f>
        <v>39192133</v>
      </c>
      <c r="E95" s="9">
        <f>SUM(E91:E94)</f>
        <v>38797540</v>
      </c>
      <c r="F95" s="9">
        <f>SUM(F91:F94)</f>
        <v>-1853</v>
      </c>
      <c r="G95" s="25"/>
      <c r="H95" s="9">
        <f>SUM(H91:H94)</f>
        <v>174317</v>
      </c>
      <c r="I95" s="25"/>
      <c r="J95" s="9">
        <f>SUM(J91:J94)</f>
        <v>28626</v>
      </c>
      <c r="K95" s="9">
        <f>SUM(K91:K94)</f>
        <v>8001888.225050428</v>
      </c>
      <c r="L95" s="9">
        <f>SUM(L91:L94)</f>
        <v>8887664.43119533</v>
      </c>
      <c r="M95" s="9">
        <f>SUM(M91:M94)</f>
        <v>1159631.943</v>
      </c>
      <c r="N95" s="9">
        <f>SUM(N91:N94)</f>
        <v>1532084.6787</v>
      </c>
      <c r="O95" s="9">
        <f aca="true" t="shared" si="22" ref="O95:Y95">SUM(O91:O94)</f>
        <v>-32999</v>
      </c>
      <c r="P95" s="9">
        <f t="shared" si="22"/>
        <v>58008</v>
      </c>
      <c r="Q95" s="9">
        <f t="shared" si="22"/>
        <v>43801</v>
      </c>
      <c r="R95" s="9">
        <f t="shared" si="22"/>
        <v>-29997</v>
      </c>
      <c r="S95" s="9">
        <f t="shared" si="22"/>
        <v>-230292</v>
      </c>
      <c r="T95" s="9">
        <f t="shared" si="22"/>
        <v>-262026</v>
      </c>
      <c r="U95" s="9">
        <f t="shared" si="22"/>
        <v>-240347</v>
      </c>
      <c r="V95" s="9">
        <f t="shared" si="22"/>
        <v>-322833</v>
      </c>
      <c r="W95" s="9">
        <f t="shared" si="22"/>
        <v>-213975</v>
      </c>
      <c r="X95" s="9">
        <f t="shared" si="22"/>
        <v>162461</v>
      </c>
      <c r="Y95" s="9">
        <f t="shared" si="22"/>
        <v>-1068199</v>
      </c>
      <c r="AD95" s="13"/>
      <c r="AE95" s="9">
        <f>SUM(AE91:AE94)</f>
        <v>0</v>
      </c>
      <c r="AF95" s="9">
        <f>SUM(AF91:AF94)</f>
        <v>13800</v>
      </c>
    </row>
    <row r="96" ht="11.25">
      <c r="N96" s="19"/>
    </row>
    <row r="102" ht="11.25">
      <c r="L102" s="22"/>
    </row>
    <row r="103" ht="11.25">
      <c r="L103" s="23"/>
    </row>
    <row r="104" ht="11.25">
      <c r="N104" s="13"/>
    </row>
    <row r="106" ht="11.25">
      <c r="J10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GWZ132</dc:creator>
  <cp:keywords/>
  <dc:description/>
  <cp:lastModifiedBy>GWZ132</cp:lastModifiedBy>
  <cp:lastPrinted>2006-11-26T14:21:12Z</cp:lastPrinted>
  <dcterms:created xsi:type="dcterms:W3CDTF">2006-07-21T13:06:25Z</dcterms:created>
  <dcterms:modified xsi:type="dcterms:W3CDTF">2007-05-11T14:04:28Z</dcterms:modified>
  <cp:category/>
  <cp:version/>
  <cp:contentType/>
  <cp:contentStatus/>
</cp:coreProperties>
</file>